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045"/>
  </bookViews>
  <sheets>
    <sheet name="Billing Statement" sheetId="1" r:id="rId1"/>
    <sheet name="Cost Eval" sheetId="2" r:id="rId2"/>
    <sheet name="Menu" sheetId="3" state="hidden" r:id="rId3"/>
  </sheets>
  <definedNames>
    <definedName name="_xlnm.Print_Area" localSheetId="0">'Billing Statement'!$A$1:$G$57</definedName>
  </definedNames>
  <calcPr calcId="152511"/>
  <webPublishing codePage="1252"/>
</workbook>
</file>

<file path=xl/calcChain.xml><?xml version="1.0" encoding="utf-8"?>
<calcChain xmlns="http://schemas.openxmlformats.org/spreadsheetml/2006/main">
  <c r="E44" i="1" l="1"/>
  <c r="E43" i="1"/>
  <c r="E41" i="1"/>
  <c r="E40" i="1"/>
  <c r="E17" i="1" l="1"/>
  <c r="E18" i="1"/>
  <c r="E19" i="1"/>
  <c r="E20" i="1"/>
  <c r="E21" i="1"/>
  <c r="F21" i="1" s="1"/>
  <c r="E22" i="1"/>
  <c r="F22" i="1" s="1"/>
  <c r="E23" i="1"/>
  <c r="F23" i="1" s="1"/>
  <c r="E24" i="1"/>
  <c r="F24" i="1" s="1"/>
  <c r="E25" i="1"/>
  <c r="E26" i="1"/>
  <c r="F26" i="1" s="1"/>
  <c r="E27" i="1"/>
  <c r="F27" i="1" s="1"/>
  <c r="E28" i="1"/>
  <c r="F28" i="1" s="1"/>
  <c r="E29" i="1"/>
  <c r="E30" i="1"/>
  <c r="F30" i="1" s="1"/>
  <c r="E31" i="1"/>
  <c r="E32" i="1"/>
  <c r="E33" i="1"/>
  <c r="E34" i="1"/>
  <c r="E35" i="1"/>
  <c r="E16" i="1"/>
  <c r="F25" i="1"/>
  <c r="F29" i="1"/>
  <c r="F17" i="1" l="1"/>
  <c r="F18" i="1"/>
  <c r="F19" i="1"/>
  <c r="F20" i="1"/>
  <c r="F31" i="1"/>
  <c r="F32" i="1"/>
  <c r="F33" i="1"/>
  <c r="F34" i="1"/>
  <c r="F35" i="1"/>
  <c r="F16" i="1"/>
  <c r="F36" i="1" l="1"/>
  <c r="D45" i="1" l="1"/>
  <c r="D42" i="1"/>
  <c r="D46" i="1" l="1"/>
  <c r="D47" i="1" s="1"/>
  <c r="C3" i="2" s="1"/>
  <c r="E45" i="1"/>
  <c r="D4" i="2" l="1"/>
  <c r="C6" i="2"/>
  <c r="D7" i="2" s="1"/>
  <c r="C4" i="2"/>
  <c r="C5" i="2"/>
  <c r="C7" i="2" l="1"/>
</calcChain>
</file>

<file path=xl/comments1.xml><?xml version="1.0" encoding="utf-8"?>
<comments xmlns="http://schemas.openxmlformats.org/spreadsheetml/2006/main">
  <authors>
    <author>Dilworth</author>
    <author>Toast Dilworth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Jason Causey:</t>
        </r>
        <r>
          <rPr>
            <sz val="9"/>
            <color indexed="81"/>
            <rFont val="Tahoma"/>
            <family val="2"/>
          </rPr>
          <t xml:space="preserve">
Click the drop down box, and scroll down for the desired menu item.  Pricing will be automatically filled.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Jason Causey:</t>
        </r>
        <r>
          <rPr>
            <sz val="9"/>
            <color indexed="81"/>
            <rFont val="Tahoma"/>
            <family val="2"/>
          </rPr>
          <t xml:space="preserve">
Enter the quantity of the item you need for the guest.  Be mindful of how much comes with each order, and avoid over ordering.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Jason Causey:</t>
        </r>
        <r>
          <rPr>
            <sz val="9"/>
            <color indexed="81"/>
            <rFont val="Tahoma"/>
            <family val="2"/>
          </rPr>
          <t xml:space="preserve">
Enter descriptions for guests when doing quotes, instructions on ingredients for the kitchen, etc..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</rPr>
          <t>Jason Causey:</t>
        </r>
        <r>
          <rPr>
            <sz val="9"/>
            <color indexed="81"/>
            <rFont val="Tahoma"/>
            <family val="2"/>
          </rPr>
          <t xml:space="preserve">
Delivery charges range from $15 to $50 depending on distance, day/time, and setup needs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Jason Causey:</t>
        </r>
        <r>
          <rPr>
            <sz val="9"/>
            <color indexed="81"/>
            <rFont val="Tahoma"/>
            <family val="2"/>
          </rPr>
          <t xml:space="preserve">
Service charges are used for things like Room Rental, Staff wages for private events, etc..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Jason Causey:</t>
        </r>
        <r>
          <rPr>
            <sz val="9"/>
            <color indexed="81"/>
            <rFont val="Tahoma"/>
            <family val="2"/>
          </rPr>
          <t xml:space="preserve">
Can add a (%) based discount to reach a desired total for guest, reward frequent ordering, or to add a standing discount for a group.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Jason Causey:</t>
        </r>
        <r>
          <rPr>
            <sz val="9"/>
            <color indexed="81"/>
            <rFont val="Tahoma"/>
            <family val="2"/>
          </rPr>
          <t xml:space="preserve">
Can add a ($) based discount to reach a desired total for guest, reward frequent ordering, or to add a standing discount for a group.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Dilworth:</t>
        </r>
        <r>
          <rPr>
            <sz val="9"/>
            <color indexed="81"/>
            <rFont val="Tahoma"/>
            <family val="2"/>
          </rPr>
          <t xml:space="preserve">
Will only be used if one of the Discount options is utilized.  
**DO NOT USE BOTH**</t>
        </r>
      </text>
    </comment>
  </commentList>
</comments>
</file>

<file path=xl/sharedStrings.xml><?xml version="1.0" encoding="utf-8"?>
<sst xmlns="http://schemas.openxmlformats.org/spreadsheetml/2006/main" count="163" uniqueCount="143">
  <si>
    <t>Bill To:</t>
  </si>
  <si>
    <t>Date:</t>
  </si>
  <si>
    <t>Balance</t>
  </si>
  <si>
    <t>REMITTANCE</t>
  </si>
  <si>
    <t>Tax:</t>
  </si>
  <si>
    <t>Total:</t>
  </si>
  <si>
    <t xml:space="preserve"> </t>
  </si>
  <si>
    <t>Quantity</t>
  </si>
  <si>
    <t>Service:</t>
  </si>
  <si>
    <t>Subtotal:</t>
  </si>
  <si>
    <t>Delivery/Set up:</t>
  </si>
  <si>
    <t>Delivery Address:</t>
  </si>
  <si>
    <t>(If applicable)</t>
  </si>
  <si>
    <t>Contact Phone:</t>
  </si>
  <si>
    <t>Contact Info</t>
  </si>
  <si>
    <t>2400 Park Road</t>
  </si>
  <si>
    <t>Charlotte, NC 28203</t>
  </si>
  <si>
    <t>Time:</t>
  </si>
  <si>
    <t>Delivery/Pickup:</t>
  </si>
  <si>
    <t>Menu item</t>
  </si>
  <si>
    <t>Price</t>
  </si>
  <si>
    <t>Famous Toastery of Dilworth</t>
  </si>
  <si>
    <t>Phone: 704-655-2778</t>
  </si>
  <si>
    <t>Email:  Jcausey@FamousToastery.com</t>
  </si>
  <si>
    <t>Thank you for choosing Famous Toastery of Dilworth!</t>
  </si>
  <si>
    <t># of guests</t>
  </si>
  <si>
    <t>Total</t>
  </si>
  <si>
    <t>With Grat</t>
  </si>
  <si>
    <t>Per person</t>
  </si>
  <si>
    <t>Est. Grat</t>
  </si>
  <si>
    <t>Low</t>
  </si>
  <si>
    <t>High</t>
  </si>
  <si>
    <t>Before Grat</t>
  </si>
  <si>
    <t>Contact Name:</t>
  </si>
  <si>
    <t>Menu Item</t>
  </si>
  <si>
    <t>Cost</t>
  </si>
  <si>
    <t>Egg Scramble</t>
  </si>
  <si>
    <t>Egg/Cheese Sandwich</t>
  </si>
  <si>
    <t>Egg/Meat/Cheese Sandwich</t>
  </si>
  <si>
    <t>Traditional Burrito</t>
  </si>
  <si>
    <t>Sunrise Burrito</t>
  </si>
  <si>
    <t xml:space="preserve"> --SELECT--</t>
  </si>
  <si>
    <t>Southwest Burrito</t>
  </si>
  <si>
    <t>Runner Burrito</t>
  </si>
  <si>
    <t>Country Burrito</t>
  </si>
  <si>
    <t>Quiche</t>
  </si>
  <si>
    <t>1/2 Pan Quiche</t>
  </si>
  <si>
    <t>Full Pan Quiche</t>
  </si>
  <si>
    <t>1/2 Pan Egg Casserole</t>
  </si>
  <si>
    <t>Full Pan Egg Casserole</t>
  </si>
  <si>
    <t>Classic Flapjacks</t>
  </si>
  <si>
    <t>Flavored Flapjacks</t>
  </si>
  <si>
    <t>Classic French Toast</t>
  </si>
  <si>
    <t>Stuffed French Toast</t>
  </si>
  <si>
    <t>Sides of Bacon</t>
  </si>
  <si>
    <t>Sides of Sausage</t>
  </si>
  <si>
    <t>Sides of Turkey Bacon</t>
  </si>
  <si>
    <t>Sides of Turkey Sausage</t>
  </si>
  <si>
    <t>Sides of Country Ham</t>
  </si>
  <si>
    <t>Sides of Hash Browns</t>
  </si>
  <si>
    <t>Sides of Grits</t>
  </si>
  <si>
    <t>Sides of Fresh Fruit</t>
  </si>
  <si>
    <t>Sides of Corned Beef Hash</t>
  </si>
  <si>
    <t>Sides of Biscuits &amp; Gravy</t>
  </si>
  <si>
    <t>Sides of Toast</t>
  </si>
  <si>
    <t>Sides of Lox</t>
  </si>
  <si>
    <t>Club Sandwich</t>
  </si>
  <si>
    <t>BLT</t>
  </si>
  <si>
    <t>Left Coast BLT</t>
  </si>
  <si>
    <t>Chicken Salad Sandwich</t>
  </si>
  <si>
    <t>Tuna Salad Sandwich</t>
  </si>
  <si>
    <t>Egg Salad Sandwich</t>
  </si>
  <si>
    <t>Roasted Turkey Sandwich</t>
  </si>
  <si>
    <t>Ham Sandwich</t>
  </si>
  <si>
    <t>Chicken Pesto Sandwich</t>
  </si>
  <si>
    <t>Grilled Chicken Sandwich</t>
  </si>
  <si>
    <t>Portabella Sandwich</t>
  </si>
  <si>
    <t>Sides of Bagels w/ CC</t>
  </si>
  <si>
    <t>Chicken/Bacon Wrap</t>
  </si>
  <si>
    <t>Buffalo Chicken Wrap</t>
  </si>
  <si>
    <t>Blackened Chix Caesar Wrap</t>
  </si>
  <si>
    <t>Spinach, Bacon, Blue Wrap</t>
  </si>
  <si>
    <t>Fiesta Chicken Wrap</t>
  </si>
  <si>
    <t>California Wrap</t>
  </si>
  <si>
    <t>Greek Wrap</t>
  </si>
  <si>
    <t>Black Bean Wrap</t>
  </si>
  <si>
    <t>Caesar Salad</t>
  </si>
  <si>
    <t>Toast Salad</t>
  </si>
  <si>
    <t>Greek Salad</t>
  </si>
  <si>
    <t>Chopped Wedge</t>
  </si>
  <si>
    <t>California Salad</t>
  </si>
  <si>
    <t>Half Caesar Salad</t>
  </si>
  <si>
    <t>Half Toast Salad</t>
  </si>
  <si>
    <t>Half Greek Salad</t>
  </si>
  <si>
    <t>Half Chopped Wedge</t>
  </si>
  <si>
    <t>Half California Salad</t>
  </si>
  <si>
    <t>Caesar Salad w/ Chicken</t>
  </si>
  <si>
    <t>Toast Salad w/ Chicken</t>
  </si>
  <si>
    <t>Greek Salad w/ Chicken</t>
  </si>
  <si>
    <t>Chopped Wedge w/ Chicken</t>
  </si>
  <si>
    <t>California Salad w/ Chicken</t>
  </si>
  <si>
    <t>Caesar Salad w/ Shrimp</t>
  </si>
  <si>
    <t>Toast Salad w/ Shrimp</t>
  </si>
  <si>
    <t>Greek Salad w/ Shrimp</t>
  </si>
  <si>
    <t>Chopped Wedge w/ Shrimp</t>
  </si>
  <si>
    <t>California Salad w/ Shrimp</t>
  </si>
  <si>
    <t>Sides of Potato Salad</t>
  </si>
  <si>
    <t>Sides of Cole Slaw</t>
  </si>
  <si>
    <t>Sides of Pasta Salad</t>
  </si>
  <si>
    <t>Sides of Potato Chips</t>
  </si>
  <si>
    <t>Sides of Cucumber Salad</t>
  </si>
  <si>
    <t>1/2 Pan Banana Pudding</t>
  </si>
  <si>
    <t>1/2 Pan CC Blondie</t>
  </si>
  <si>
    <t>1/2 Pan White Choc Blondie</t>
  </si>
  <si>
    <t>1/2 Pan GF Choc Cake</t>
  </si>
  <si>
    <t>Fresh Brewed Coffee</t>
  </si>
  <si>
    <t>Fresh Brewed Decaf Coffee</t>
  </si>
  <si>
    <t>Fresh Squeezed OJ</t>
  </si>
  <si>
    <t>Assorted Hot Tea</t>
  </si>
  <si>
    <t>Apple Juice</t>
  </si>
  <si>
    <t>Grapefruit Juice</t>
  </si>
  <si>
    <t>Pineapple Juice</t>
  </si>
  <si>
    <t>Cranberry Juice</t>
  </si>
  <si>
    <t>Tomato Juice</t>
  </si>
  <si>
    <t>Soda Gallon</t>
  </si>
  <si>
    <t>Sweet Tea Gallon</t>
  </si>
  <si>
    <t>Unsweet Tea Gallon</t>
  </si>
  <si>
    <t>Half and Half Tea Gallon</t>
  </si>
  <si>
    <t>Lemonade Gallon</t>
  </si>
  <si>
    <t>Ice Water Gallon</t>
  </si>
  <si>
    <t>Description / Special Instructions</t>
  </si>
  <si>
    <t>Plastic Cups or Paper Cups:</t>
  </si>
  <si>
    <t>Plastic Silverware or Plates:</t>
  </si>
  <si>
    <t>Special Delivery Instructions:</t>
  </si>
  <si>
    <t>Beverage Condiments:</t>
  </si>
  <si>
    <t>Special Notes or Instructions:</t>
  </si>
  <si>
    <t>Additional Condiments:</t>
  </si>
  <si>
    <t>Other:</t>
  </si>
  <si>
    <t>Catering Supplies needed:</t>
  </si>
  <si>
    <t>Discount (%):</t>
  </si>
  <si>
    <t>Discount ($):</t>
  </si>
  <si>
    <t>Adjusted Subtotal:</t>
  </si>
  <si>
    <t>Catering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</si>
</sst>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_(\$* #,##0.00_);_(\$* \(#,##0.00\);_(\$* &quot;-&quot;??_);_(@_)"/>
    <numFmt numFmtId="166" formatCode="&quot;$&quot;#,##0.00"/>
    <numFmt numFmtId="167" formatCode="[&lt;=9999999]###\-####;\(###\)\ ###\-####"/>
  </numFmts>
  <fonts count="19" x14ac:knownFonts="1"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family val="2"/>
      <scheme val="minor"/>
    </font>
    <font>
      <u/>
      <sz val="11"/>
      <color theme="10"/>
      <name val="Gill Sans MT"/>
      <family val="2"/>
    </font>
    <font>
      <sz val="11"/>
      <color theme="1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0"/>
      <color theme="3" tint="0.39997558519241921"/>
      <name val="Gill Sans M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6"/>
      <color theme="1"/>
      <name val="Edwardian Script ITC"/>
      <family val="4"/>
    </font>
    <font>
      <sz val="10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  <fill>
      <patternFill patternType="solid">
        <fgColor theme="0"/>
        <bgColor theme="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9" fillId="0" borderId="0" xfId="1" applyAlignment="1" applyProtection="1">
      <alignment wrapText="1"/>
    </xf>
    <xf numFmtId="0" fontId="9" fillId="0" borderId="0" xfId="1" applyBorder="1" applyAlignment="1" applyProtection="1">
      <alignment horizontal="center" wrapText="1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Protection="1"/>
    <xf numFmtId="49" fontId="1" fillId="0" borderId="0" xfId="0" applyNumberFormat="1" applyFont="1" applyAlignment="1" applyProtection="1"/>
    <xf numFmtId="0" fontId="5" fillId="0" borderId="0" xfId="0" applyFont="1" applyBorder="1" applyAlignment="1" applyProtection="1"/>
    <xf numFmtId="0" fontId="4" fillId="0" borderId="3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Alignment="1" applyProtection="1">
      <alignment shrinkToFit="1"/>
    </xf>
    <xf numFmtId="18" fontId="1" fillId="0" borderId="0" xfId="0" applyNumberFormat="1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44" fontId="1" fillId="0" borderId="0" xfId="0" applyNumberFormat="1" applyFont="1" applyBorder="1" applyAlignment="1" applyProtection="1">
      <alignment wrapText="1"/>
    </xf>
    <xf numFmtId="165" fontId="1" fillId="0" borderId="0" xfId="0" applyNumberFormat="1" applyFont="1" applyBorder="1" applyAlignment="1" applyProtection="1">
      <alignment wrapText="1"/>
    </xf>
    <xf numFmtId="165" fontId="17" fillId="0" borderId="0" xfId="0" applyNumberFormat="1" applyFont="1" applyBorder="1" applyAlignment="1" applyProtection="1">
      <alignment wrapText="1"/>
    </xf>
    <xf numFmtId="14" fontId="1" fillId="0" borderId="0" xfId="0" applyNumberFormat="1" applyFont="1" applyBorder="1" applyProtection="1"/>
    <xf numFmtId="0" fontId="1" fillId="0" borderId="0" xfId="0" applyFont="1" applyBorder="1" applyProtection="1"/>
    <xf numFmtId="8" fontId="1" fillId="0" borderId="0" xfId="0" applyNumberFormat="1" applyFont="1" applyBorder="1" applyProtection="1"/>
    <xf numFmtId="44" fontId="1" fillId="0" borderId="0" xfId="0" applyNumberFormat="1" applyFont="1" applyBorder="1" applyProtection="1"/>
    <xf numFmtId="14" fontId="11" fillId="0" borderId="0" xfId="0" applyNumberFormat="1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center" wrapText="1"/>
    </xf>
    <xf numFmtId="165" fontId="8" fillId="0" borderId="0" xfId="0" applyNumberFormat="1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7" fontId="1" fillId="0" borderId="0" xfId="0" applyNumberFormat="1" applyFont="1" applyBorder="1" applyAlignment="1" applyProtection="1">
      <alignment horizontal="center"/>
    </xf>
    <xf numFmtId="0" fontId="1" fillId="4" borderId="0" xfId="0" applyFont="1" applyFill="1" applyBorder="1" applyProtection="1"/>
    <xf numFmtId="8" fontId="1" fillId="0" borderId="0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8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right"/>
    </xf>
    <xf numFmtId="7" fontId="1" fillId="0" borderId="11" xfId="0" applyNumberFormat="1" applyFont="1" applyBorder="1" applyAlignment="1" applyProtection="1">
      <alignment horizontal="left"/>
      <protection locked="0"/>
    </xf>
    <xf numFmtId="7" fontId="1" fillId="0" borderId="13" xfId="0" applyNumberFormat="1" applyFont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7" fontId="1" fillId="0" borderId="15" xfId="0" applyNumberFormat="1" applyFont="1" applyBorder="1" applyAlignment="1" applyProtection="1">
      <alignment horizontal="left"/>
      <protection locked="0"/>
    </xf>
    <xf numFmtId="7" fontId="1" fillId="0" borderId="16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right"/>
    </xf>
    <xf numFmtId="0" fontId="7" fillId="0" borderId="12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/>
    <xf numFmtId="0" fontId="7" fillId="0" borderId="14" xfId="0" applyFont="1" applyBorder="1" applyAlignment="1" applyProtection="1">
      <alignment horizontal="right"/>
      <protection locked="0"/>
    </xf>
    <xf numFmtId="7" fontId="18" fillId="0" borderId="0" xfId="0" applyNumberFormat="1" applyFont="1" applyBorder="1" applyAlignment="1" applyProtection="1">
      <alignment horizontal="center"/>
    </xf>
    <xf numFmtId="0" fontId="18" fillId="4" borderId="0" xfId="0" applyFont="1" applyFill="1" applyBorder="1" applyProtection="1"/>
    <xf numFmtId="7" fontId="1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right"/>
    </xf>
    <xf numFmtId="7" fontId="1" fillId="0" borderId="13" xfId="0" applyNumberFormat="1" applyFont="1" applyBorder="1" applyAlignment="1" applyProtection="1">
      <alignment horizontal="center"/>
      <protection locked="0"/>
    </xf>
    <xf numFmtId="7" fontId="1" fillId="0" borderId="13" xfId="0" applyNumberFormat="1" applyFont="1" applyBorder="1" applyAlignment="1" applyProtection="1">
      <alignment horizontal="center"/>
    </xf>
    <xf numFmtId="9" fontId="1" fillId="0" borderId="13" xfId="2" applyFont="1" applyBorder="1" applyAlignment="1" applyProtection="1">
      <alignment horizontal="center"/>
      <protection locked="0"/>
    </xf>
    <xf numFmtId="166" fontId="1" fillId="0" borderId="13" xfId="2" applyNumberFormat="1" applyFont="1" applyBorder="1" applyAlignment="1" applyProtection="1">
      <alignment horizontal="center"/>
      <protection locked="0"/>
    </xf>
    <xf numFmtId="166" fontId="1" fillId="0" borderId="13" xfId="2" applyNumberFormat="1" applyFont="1" applyBorder="1" applyAlignment="1" applyProtection="1">
      <alignment horizontal="center"/>
    </xf>
    <xf numFmtId="8" fontId="1" fillId="0" borderId="13" xfId="0" applyNumberFormat="1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right"/>
    </xf>
    <xf numFmtId="7" fontId="1" fillId="0" borderId="15" xfId="0" applyNumberFormat="1" applyFont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0" fontId="9" fillId="0" borderId="4" xfId="1" applyBorder="1" applyAlignment="1" applyProtection="1">
      <alignment horizontal="center" vertical="center" wrapText="1"/>
    </xf>
    <xf numFmtId="0" fontId="9" fillId="0" borderId="6" xfId="1" applyBorder="1" applyAlignment="1" applyProtection="1">
      <alignment horizontal="center" vertical="center" wrapText="1"/>
    </xf>
    <xf numFmtId="7" fontId="1" fillId="0" borderId="19" xfId="0" applyNumberFormat="1" applyFont="1" applyBorder="1" applyAlignment="1" applyProtection="1">
      <alignment horizontal="center"/>
      <protection locked="0"/>
    </xf>
    <xf numFmtId="7" fontId="1" fillId="0" borderId="2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7" fontId="1" fillId="0" borderId="14" xfId="0" applyNumberFormat="1" applyFont="1" applyBorder="1" applyAlignment="1" applyProtection="1">
      <alignment horizontal="center"/>
      <protection locked="0"/>
    </xf>
    <xf numFmtId="7" fontId="1" fillId="0" borderId="15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7" fontId="1" fillId="0" borderId="12" xfId="0" applyNumberFormat="1" applyFont="1" applyBorder="1" applyAlignment="1" applyProtection="1">
      <alignment horizontal="center"/>
      <protection locked="0"/>
    </xf>
    <xf numFmtId="7" fontId="1" fillId="0" borderId="13" xfId="0" applyNumberFormat="1" applyFont="1" applyBorder="1" applyAlignment="1" applyProtection="1">
      <alignment horizontal="center"/>
      <protection locked="0"/>
    </xf>
    <xf numFmtId="7" fontId="1" fillId="0" borderId="10" xfId="0" applyNumberFormat="1" applyFont="1" applyBorder="1" applyAlignment="1" applyProtection="1">
      <alignment horizontal="center"/>
      <protection locked="0"/>
    </xf>
    <xf numFmtId="7" fontId="1" fillId="0" borderId="11" xfId="0" applyNumberFormat="1" applyFont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66" fontId="0" fillId="0" borderId="0" xfId="0" applyNumberFormat="1" applyAlignment="1">
      <alignment horizontal="center"/>
    </xf>
  </cellXfs>
  <cellStyles count="3">
    <cellStyle name="Hyperlink" xfId="1" builtinId="8"/>
    <cellStyle name="Normal" xfId="0" builtinId="0" customBuiltin="1"/>
    <cellStyle name="Percent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numFmt numFmtId="165" formatCode="_(\$* #,##0.00_);_(\$* \(#,##0.00\);_(\$* &quot;-&quot;??_);_(@_)"/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2" formatCode="&quot;$&quot;#,##0.00_);[Red]\(&quot;$&quot;#,##0.00\)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9" formatCode="m/d/yyyy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numFmt numFmtId="19" formatCode="m/d/yyyy"/>
      <alignment horizontal="center" vertical="center" textRotation="0" wrapText="1" indent="0" justifyLastLine="0" shrinkToFit="0" readingOrder="0"/>
      <protection locked="0" hidden="0"/>
    </dxf>
    <dxf>
      <font>
        <u val="none"/>
        <vertAlign val="baseline"/>
        <name val="Gill Sans MT"/>
        <scheme val="minor"/>
      </font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u val="none"/>
        <vertAlign val="baseline"/>
        <name val="Gill Sans MT"/>
        <scheme val="minor"/>
      </font>
      <alignment horizontal="general" vertical="bottom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gradientFill degree="90">
          <stop position="0">
            <color rgb="FFFFFF00"/>
          </stop>
          <stop position="1">
            <color rgb="FFFF0000"/>
          </stop>
        </gradientFill>
      </fill>
    </dxf>
    <dxf>
      <fill>
        <gradientFill degree="90">
          <stop position="0">
            <color rgb="FFFFFF00"/>
          </stop>
          <stop position="1">
            <color rgb="FFFF0000"/>
          </stop>
        </gradientFill>
      </fill>
    </dxf>
    <dxf>
      <fill>
        <gradientFill degree="90">
          <stop position="0">
            <color rgb="FFFFFF00"/>
          </stop>
          <stop position="1">
            <color rgb="FFFF0000"/>
          </stop>
        </gradientFill>
      </fill>
    </dxf>
    <dxf>
      <fill>
        <gradientFill degree="90">
          <stop position="0">
            <color rgb="FFFFFF00"/>
          </stop>
          <stop position="1">
            <color rgb="FFFF0000"/>
          </stop>
        </gradientFill>
      </fill>
    </dxf>
    <dxf>
      <fill>
        <gradientFill degree="90">
          <stop position="0">
            <color rgb="FFFFFF00"/>
          </stop>
          <stop position="1">
            <color rgb="FFFF0000"/>
          </stop>
        </gradient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5:F36" totalsRowCount="1" headerRowDxfId="14" dataDxfId="12" totalsRowDxfId="10" headerRowBorderDxfId="13" tableBorderDxfId="11">
  <tableColumns count="5">
    <tableColumn id="1" name="Menu item" dataDxfId="9" totalsRowDxfId="8"/>
    <tableColumn id="2" name="Quantity" dataDxfId="7" totalsRowDxfId="6"/>
    <tableColumn id="3" name="Description / Special Instructions" dataDxfId="5" totalsRowDxfId="4"/>
    <tableColumn id="5" name="Price" dataDxfId="3" totalsRowDxfId="2">
      <calculatedColumnFormula>IFERROR(VLOOKUP(Table1[[#This Row],[Menu item]],Menu!$B$2:$C$95,2,FALSE),0)</calculatedColumnFormula>
    </tableColumn>
    <tableColumn id="7" name="Balance" totalsRowFunction="sum" dataDxfId="1" totalsRowDxfId="0">
      <calculatedColumnFormula>Table1[[#This Row],[Price]]*Table1[[#This Row],[Quantity]]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showGridLines="0" tabSelected="1" showWhiteSpace="0" zoomScaleNormal="100" workbookViewId="0">
      <selection activeCell="D20" sqref="D20"/>
    </sheetView>
  </sheetViews>
  <sheetFormatPr defaultColWidth="1.875" defaultRowHeight="17.25" x14ac:dyDescent="0.35"/>
  <cols>
    <col min="1" max="1" width="6.375" style="7" customWidth="1"/>
    <col min="2" max="2" width="24.625" style="7" customWidth="1"/>
    <col min="3" max="3" width="18.25" style="7" customWidth="1"/>
    <col min="4" max="4" width="63.75" style="11" customWidth="1"/>
    <col min="5" max="5" width="17" style="11" customWidth="1"/>
    <col min="6" max="6" width="22.375" style="7" customWidth="1"/>
    <col min="7" max="7" width="6.375" style="7" customWidth="1"/>
    <col min="8" max="9" width="10.625" style="7" customWidth="1"/>
    <col min="10" max="16384" width="1.875" style="7"/>
  </cols>
  <sheetData>
    <row r="2" spans="1:9" ht="28.5" customHeight="1" x14ac:dyDescent="0.35">
      <c r="A2" s="102" t="s">
        <v>21</v>
      </c>
      <c r="B2" s="102"/>
      <c r="C2" s="102"/>
      <c r="D2" s="102"/>
      <c r="E2" s="102"/>
      <c r="F2" s="102"/>
      <c r="G2" s="102"/>
      <c r="H2" s="6"/>
      <c r="I2" s="6"/>
    </row>
    <row r="3" spans="1:9" x14ac:dyDescent="0.35">
      <c r="A3" s="86" t="s">
        <v>15</v>
      </c>
      <c r="B3" s="86"/>
      <c r="C3" s="86"/>
      <c r="D3" s="86"/>
      <c r="E3" s="86"/>
      <c r="F3" s="86"/>
      <c r="G3" s="86"/>
      <c r="I3" s="8"/>
    </row>
    <row r="4" spans="1:9" x14ac:dyDescent="0.35">
      <c r="A4" s="86" t="s">
        <v>16</v>
      </c>
      <c r="B4" s="86"/>
      <c r="C4" s="86"/>
      <c r="D4" s="86"/>
      <c r="E4" s="86"/>
      <c r="F4" s="86"/>
      <c r="G4" s="86"/>
      <c r="I4" s="8"/>
    </row>
    <row r="5" spans="1:9" x14ac:dyDescent="0.35">
      <c r="A5" s="85" t="s">
        <v>22</v>
      </c>
      <c r="B5" s="85"/>
      <c r="C5" s="85"/>
      <c r="D5" s="85"/>
      <c r="E5" s="85"/>
      <c r="F5" s="85"/>
      <c r="G5" s="85"/>
      <c r="I5" s="8"/>
    </row>
    <row r="6" spans="1:9" x14ac:dyDescent="0.35">
      <c r="A6" s="9"/>
      <c r="B6" s="9"/>
      <c r="C6" s="9"/>
      <c r="D6" s="10" t="s">
        <v>23</v>
      </c>
      <c r="E6" s="9"/>
      <c r="F6" s="9"/>
      <c r="G6" s="9"/>
      <c r="I6" s="8"/>
    </row>
    <row r="7" spans="1:9" ht="18" thickBot="1" x14ac:dyDescent="0.4">
      <c r="H7" s="12"/>
      <c r="I7" s="8"/>
    </row>
    <row r="8" spans="1:9" ht="22.5" thickBot="1" x14ac:dyDescent="0.5">
      <c r="E8" s="89" t="s">
        <v>14</v>
      </c>
      <c r="F8" s="90"/>
      <c r="G8" s="13"/>
      <c r="H8" s="8"/>
      <c r="I8" s="8"/>
    </row>
    <row r="9" spans="1:9" ht="21.75" x14ac:dyDescent="0.45">
      <c r="B9" s="89" t="s">
        <v>142</v>
      </c>
      <c r="C9" s="90"/>
      <c r="D9" s="14"/>
      <c r="E9" s="15" t="s">
        <v>0</v>
      </c>
      <c r="F9" s="78"/>
      <c r="G9" s="14"/>
      <c r="I9" s="8"/>
    </row>
    <row r="10" spans="1:9" x14ac:dyDescent="0.35">
      <c r="B10" s="15" t="s">
        <v>1</v>
      </c>
      <c r="C10" s="48"/>
      <c r="D10" s="16"/>
      <c r="E10" s="15" t="s">
        <v>33</v>
      </c>
      <c r="F10" s="78"/>
      <c r="G10" s="17"/>
      <c r="I10" s="18"/>
    </row>
    <row r="11" spans="1:9" x14ac:dyDescent="0.35">
      <c r="B11" s="15" t="s">
        <v>17</v>
      </c>
      <c r="C11" s="49"/>
      <c r="D11" s="19"/>
      <c r="E11" s="20" t="s">
        <v>13</v>
      </c>
      <c r="F11" s="79"/>
      <c r="G11" s="17"/>
      <c r="I11" s="18"/>
    </row>
    <row r="12" spans="1:9" ht="17.25" customHeight="1" thickBot="1" x14ac:dyDescent="0.4">
      <c r="B12" s="21" t="s">
        <v>18</v>
      </c>
      <c r="C12" s="50"/>
      <c r="D12" s="22"/>
      <c r="E12" s="20" t="s">
        <v>11</v>
      </c>
      <c r="F12" s="80"/>
      <c r="G12" s="3"/>
      <c r="I12" s="2"/>
    </row>
    <row r="13" spans="1:9" ht="17.25" customHeight="1" thickBot="1" x14ac:dyDescent="0.4">
      <c r="B13" s="17"/>
      <c r="C13" s="17"/>
      <c r="D13" s="22"/>
      <c r="E13" s="23" t="s">
        <v>12</v>
      </c>
      <c r="F13" s="81"/>
      <c r="G13" s="3"/>
      <c r="I13" s="2"/>
    </row>
    <row r="14" spans="1:9" ht="7.35" customHeight="1" thickBot="1" x14ac:dyDescent="0.4">
      <c r="B14" s="17"/>
      <c r="C14" s="17"/>
      <c r="D14" s="22"/>
      <c r="E14" s="24"/>
      <c r="F14" s="3"/>
      <c r="G14" s="3"/>
      <c r="I14" s="2"/>
    </row>
    <row r="15" spans="1:9" ht="18" thickBot="1" x14ac:dyDescent="0.4">
      <c r="B15" s="53" t="s">
        <v>19</v>
      </c>
      <c r="C15" s="54" t="s">
        <v>7</v>
      </c>
      <c r="D15" s="54" t="s">
        <v>130</v>
      </c>
      <c r="E15" s="54" t="s">
        <v>20</v>
      </c>
      <c r="F15" s="55" t="s">
        <v>2</v>
      </c>
    </row>
    <row r="16" spans="1:9" ht="17.25" customHeight="1" x14ac:dyDescent="0.35">
      <c r="B16" s="43" t="s">
        <v>41</v>
      </c>
      <c r="C16" s="44"/>
      <c r="D16" s="51"/>
      <c r="E16" s="25">
        <f>IFERROR(VLOOKUP(Table1[[#This Row],[Menu item]],Menu!$B$2:$C$95,2,FALSE),0)</f>
        <v>0</v>
      </c>
      <c r="F16" s="26">
        <f>Table1[[#This Row],[Price]]*Table1[[#This Row],[Quantity]]</f>
        <v>0</v>
      </c>
    </row>
    <row r="17" spans="2:6" ht="17.25" customHeight="1" x14ac:dyDescent="0.35">
      <c r="B17" s="43" t="s">
        <v>41</v>
      </c>
      <c r="C17" s="44"/>
      <c r="D17" s="51"/>
      <c r="E17" s="25">
        <f>IFERROR(VLOOKUP(Table1[[#This Row],[Menu item]],Menu!$B$2:$C$95,2,FALSE),0)</f>
        <v>0</v>
      </c>
      <c r="F17" s="26">
        <f>Table1[[#This Row],[Price]]*Table1[[#This Row],[Quantity]]</f>
        <v>0</v>
      </c>
    </row>
    <row r="18" spans="2:6" ht="17.25" customHeight="1" x14ac:dyDescent="0.35">
      <c r="B18" s="43" t="s">
        <v>41</v>
      </c>
      <c r="C18" s="45"/>
      <c r="D18" s="51"/>
      <c r="E18" s="25">
        <f>IFERROR(VLOOKUP(Table1[[#This Row],[Menu item]],Menu!$B$2:$C$95,2,FALSE),0)</f>
        <v>0</v>
      </c>
      <c r="F18" s="26">
        <f>Table1[[#This Row],[Price]]*Table1[[#This Row],[Quantity]]</f>
        <v>0</v>
      </c>
    </row>
    <row r="19" spans="2:6" ht="17.25" customHeight="1" x14ac:dyDescent="0.35">
      <c r="B19" s="43" t="s">
        <v>41</v>
      </c>
      <c r="C19" s="46"/>
      <c r="D19" s="51"/>
      <c r="E19" s="25">
        <f>IFERROR(VLOOKUP(Table1[[#This Row],[Menu item]],Menu!$B$2:$C$95,2,FALSE),0)</f>
        <v>0</v>
      </c>
      <c r="F19" s="26">
        <f>Table1[[#This Row],[Price]]*Table1[[#This Row],[Quantity]]</f>
        <v>0</v>
      </c>
    </row>
    <row r="20" spans="2:6" ht="17.25" customHeight="1" x14ac:dyDescent="0.35">
      <c r="B20" s="43" t="s">
        <v>41</v>
      </c>
      <c r="C20" s="46"/>
      <c r="D20" s="51"/>
      <c r="E20" s="25">
        <f>IFERROR(VLOOKUP(Table1[[#This Row],[Menu item]],Menu!$B$2:$C$95,2,FALSE),0)</f>
        <v>0</v>
      </c>
      <c r="F20" s="26">
        <f>Table1[[#This Row],[Price]]*Table1[[#This Row],[Quantity]]</f>
        <v>0</v>
      </c>
    </row>
    <row r="21" spans="2:6" x14ac:dyDescent="0.35">
      <c r="B21" s="43" t="s">
        <v>41</v>
      </c>
      <c r="C21" s="47"/>
      <c r="D21" s="51"/>
      <c r="E21" s="25">
        <f>IFERROR(VLOOKUP(Table1[[#This Row],[Menu item]],Menu!$B$2:$C$95,2,FALSE),0)</f>
        <v>0</v>
      </c>
      <c r="F21" s="27">
        <f>Table1[[#This Row],[Price]]*Table1[[#This Row],[Quantity]]</f>
        <v>0</v>
      </c>
    </row>
    <row r="22" spans="2:6" x14ac:dyDescent="0.35">
      <c r="B22" s="43" t="s">
        <v>41</v>
      </c>
      <c r="C22" s="47"/>
      <c r="D22" s="51"/>
      <c r="E22" s="25">
        <f>IFERROR(VLOOKUP(Table1[[#This Row],[Menu item]],Menu!$B$2:$C$95,2,FALSE),0)</f>
        <v>0</v>
      </c>
      <c r="F22" s="27">
        <f>Table1[[#This Row],[Price]]*Table1[[#This Row],[Quantity]]</f>
        <v>0</v>
      </c>
    </row>
    <row r="23" spans="2:6" x14ac:dyDescent="0.35">
      <c r="B23" s="43" t="s">
        <v>41</v>
      </c>
      <c r="C23" s="47"/>
      <c r="D23" s="52"/>
      <c r="E23" s="25">
        <f>IFERROR(VLOOKUP(Table1[[#This Row],[Menu item]],Menu!$B$2:$C$95,2,FALSE),0)</f>
        <v>0</v>
      </c>
      <c r="F23" s="27">
        <f>Table1[[#This Row],[Price]]*Table1[[#This Row],[Quantity]]</f>
        <v>0</v>
      </c>
    </row>
    <row r="24" spans="2:6" x14ac:dyDescent="0.35">
      <c r="B24" s="43" t="s">
        <v>41</v>
      </c>
      <c r="C24" s="47"/>
      <c r="D24" s="52"/>
      <c r="E24" s="25">
        <f>IFERROR(VLOOKUP(Table1[[#This Row],[Menu item]],Menu!$B$2:$C$95,2,FALSE),0)</f>
        <v>0</v>
      </c>
      <c r="F24" s="27">
        <f>Table1[[#This Row],[Price]]*Table1[[#This Row],[Quantity]]</f>
        <v>0</v>
      </c>
    </row>
    <row r="25" spans="2:6" x14ac:dyDescent="0.35">
      <c r="B25" s="43" t="s">
        <v>41</v>
      </c>
      <c r="C25" s="47"/>
      <c r="D25" s="52"/>
      <c r="E25" s="25">
        <f>IFERROR(VLOOKUP(Table1[[#This Row],[Menu item]],Menu!$B$2:$C$95,2,FALSE),0)</f>
        <v>0</v>
      </c>
      <c r="F25" s="27">
        <f>Table1[[#This Row],[Price]]*Table1[[#This Row],[Quantity]]</f>
        <v>0</v>
      </c>
    </row>
    <row r="26" spans="2:6" x14ac:dyDescent="0.35">
      <c r="B26" s="43" t="s">
        <v>41</v>
      </c>
      <c r="C26" s="47"/>
      <c r="D26" s="52"/>
      <c r="E26" s="25">
        <f>IFERROR(VLOOKUP(Table1[[#This Row],[Menu item]],Menu!$B$2:$C$95,2,FALSE),0)</f>
        <v>0</v>
      </c>
      <c r="F26" s="27">
        <f>Table1[[#This Row],[Price]]*Table1[[#This Row],[Quantity]]</f>
        <v>0</v>
      </c>
    </row>
    <row r="27" spans="2:6" x14ac:dyDescent="0.35">
      <c r="B27" s="43" t="s">
        <v>41</v>
      </c>
      <c r="C27" s="47"/>
      <c r="D27" s="52"/>
      <c r="E27" s="25">
        <f>IFERROR(VLOOKUP(Table1[[#This Row],[Menu item]],Menu!$B$2:$C$95,2,FALSE),0)</f>
        <v>0</v>
      </c>
      <c r="F27" s="27">
        <f>Table1[[#This Row],[Price]]*Table1[[#This Row],[Quantity]]</f>
        <v>0</v>
      </c>
    </row>
    <row r="28" spans="2:6" x14ac:dyDescent="0.35">
      <c r="B28" s="43" t="s">
        <v>41</v>
      </c>
      <c r="C28" s="47"/>
      <c r="D28" s="52"/>
      <c r="E28" s="25">
        <f>IFERROR(VLOOKUP(Table1[[#This Row],[Menu item]],Menu!$B$2:$C$95,2,FALSE),0)</f>
        <v>0</v>
      </c>
      <c r="F28" s="27">
        <f>Table1[[#This Row],[Price]]*Table1[[#This Row],[Quantity]]</f>
        <v>0</v>
      </c>
    </row>
    <row r="29" spans="2:6" x14ac:dyDescent="0.35">
      <c r="B29" s="43" t="s">
        <v>41</v>
      </c>
      <c r="C29" s="47"/>
      <c r="D29" s="52"/>
      <c r="E29" s="25">
        <f>IFERROR(VLOOKUP(Table1[[#This Row],[Menu item]],Menu!$B$2:$C$95,2,FALSE),0)</f>
        <v>0</v>
      </c>
      <c r="F29" s="27">
        <f>Table1[[#This Row],[Price]]*Table1[[#This Row],[Quantity]]</f>
        <v>0</v>
      </c>
    </row>
    <row r="30" spans="2:6" x14ac:dyDescent="0.35">
      <c r="B30" s="43" t="s">
        <v>41</v>
      </c>
      <c r="C30" s="47"/>
      <c r="D30" s="52"/>
      <c r="E30" s="25">
        <f>IFERROR(VLOOKUP(Table1[[#This Row],[Menu item]],Menu!$B$2:$C$95,2,FALSE),0)</f>
        <v>0</v>
      </c>
      <c r="F30" s="27">
        <f>Table1[[#This Row],[Price]]*Table1[[#This Row],[Quantity]]</f>
        <v>0</v>
      </c>
    </row>
    <row r="31" spans="2:6" x14ac:dyDescent="0.35">
      <c r="B31" s="43" t="s">
        <v>41</v>
      </c>
      <c r="C31" s="44"/>
      <c r="D31" s="51"/>
      <c r="E31" s="25">
        <f>IFERROR(VLOOKUP(Table1[[#This Row],[Menu item]],Menu!$B$2:$C$95,2,FALSE),0)</f>
        <v>0</v>
      </c>
      <c r="F31" s="26">
        <f>Table1[[#This Row],[Price]]*Table1[[#This Row],[Quantity]]</f>
        <v>0</v>
      </c>
    </row>
    <row r="32" spans="2:6" x14ac:dyDescent="0.35">
      <c r="B32" s="43" t="s">
        <v>41</v>
      </c>
      <c r="C32" s="44"/>
      <c r="D32" s="51"/>
      <c r="E32" s="25">
        <f>IFERROR(VLOOKUP(Table1[[#This Row],[Menu item]],Menu!$B$2:$C$95,2,FALSE),0)</f>
        <v>0</v>
      </c>
      <c r="F32" s="26">
        <f>Table1[[#This Row],[Price]]*Table1[[#This Row],[Quantity]]</f>
        <v>0</v>
      </c>
    </row>
    <row r="33" spans="2:9" x14ac:dyDescent="0.35">
      <c r="B33" s="43" t="s">
        <v>41</v>
      </c>
      <c r="C33" s="44"/>
      <c r="D33" s="51"/>
      <c r="E33" s="25">
        <f>IFERROR(VLOOKUP(Table1[[#This Row],[Menu item]],Menu!$B$2:$C$95,2,FALSE),0)</f>
        <v>0</v>
      </c>
      <c r="F33" s="26">
        <f>Table1[[#This Row],[Price]]*Table1[[#This Row],[Quantity]]</f>
        <v>0</v>
      </c>
    </row>
    <row r="34" spans="2:9" x14ac:dyDescent="0.35">
      <c r="B34" s="43" t="s">
        <v>41</v>
      </c>
      <c r="C34" s="44"/>
      <c r="D34" s="51"/>
      <c r="E34" s="25">
        <f>IFERROR(VLOOKUP(Table1[[#This Row],[Menu item]],Menu!$B$2:$C$95,2,FALSE),0)</f>
        <v>0</v>
      </c>
      <c r="F34" s="26">
        <f>Table1[[#This Row],[Price]]*Table1[[#This Row],[Quantity]]</f>
        <v>0</v>
      </c>
    </row>
    <row r="35" spans="2:9" x14ac:dyDescent="0.35">
      <c r="B35" s="43" t="s">
        <v>41</v>
      </c>
      <c r="C35" s="44"/>
      <c r="D35" s="51"/>
      <c r="E35" s="25">
        <f>IFERROR(VLOOKUP(Table1[[#This Row],[Menu item]],Menu!$B$2:$C$95,2,FALSE),0)</f>
        <v>0</v>
      </c>
      <c r="F35" s="26">
        <f>Table1[[#This Row],[Price]]*Table1[[#This Row],[Quantity]]</f>
        <v>0</v>
      </c>
    </row>
    <row r="36" spans="2:9" x14ac:dyDescent="0.35">
      <c r="B36" s="28"/>
      <c r="C36" s="29"/>
      <c r="D36" s="22"/>
      <c r="E36" s="30"/>
      <c r="F36" s="31">
        <f>SUBTOTAL(109,Table1[Balance])</f>
        <v>0</v>
      </c>
    </row>
    <row r="37" spans="2:9" x14ac:dyDescent="0.35">
      <c r="B37" s="28"/>
      <c r="C37" s="29"/>
      <c r="D37" s="22"/>
      <c r="E37" s="30"/>
      <c r="F37" s="31"/>
    </row>
    <row r="38" spans="2:9" ht="18" thickBot="1" x14ac:dyDescent="0.4">
      <c r="B38" s="32"/>
      <c r="D38" s="7"/>
      <c r="E38" s="34"/>
      <c r="F38" s="33"/>
      <c r="G38" s="35"/>
      <c r="H38" s="36"/>
      <c r="I38" s="35"/>
    </row>
    <row r="39" spans="2:9" ht="18" thickBot="1" x14ac:dyDescent="0.4">
      <c r="C39" s="87" t="s">
        <v>3</v>
      </c>
      <c r="D39" s="88"/>
      <c r="E39" s="37"/>
      <c r="F39" s="38" t="s">
        <v>6</v>
      </c>
      <c r="G39" s="8"/>
      <c r="H39" s="6"/>
      <c r="I39" s="6"/>
    </row>
    <row r="40" spans="2:9" ht="17.25" customHeight="1" x14ac:dyDescent="0.4">
      <c r="C40" s="62" t="s">
        <v>10</v>
      </c>
      <c r="D40" s="68"/>
      <c r="E40" s="101" t="str">
        <f>IF(D40="","HIDE ANY UNUSED ROWS!!","")</f>
        <v>HIDE ANY UNUSED ROWS!!</v>
      </c>
      <c r="F40" s="101"/>
      <c r="G40" s="8"/>
      <c r="H40" s="6"/>
      <c r="I40" s="6"/>
    </row>
    <row r="41" spans="2:9" ht="17.25" customHeight="1" x14ac:dyDescent="0.4">
      <c r="C41" s="69" t="s">
        <v>8</v>
      </c>
      <c r="D41" s="70"/>
      <c r="E41" s="101" t="str">
        <f>IF(D41="","HIDE ANY UNUSED ROWS!!","")</f>
        <v>HIDE ANY UNUSED ROWS!!</v>
      </c>
      <c r="F41" s="101"/>
      <c r="G41" s="8"/>
      <c r="H41" s="6"/>
      <c r="I41" s="6"/>
    </row>
    <row r="42" spans="2:9" ht="17.25" customHeight="1" x14ac:dyDescent="0.4">
      <c r="C42" s="69" t="s">
        <v>9</v>
      </c>
      <c r="D42" s="71">
        <f>(Table1[[#Totals],[Balance]]+D40+D41)</f>
        <v>0</v>
      </c>
      <c r="E42" s="66"/>
      <c r="F42" s="67"/>
      <c r="G42" s="8"/>
      <c r="H42" s="6"/>
      <c r="I42" s="6"/>
    </row>
    <row r="43" spans="2:9" ht="17.25" customHeight="1" x14ac:dyDescent="0.4">
      <c r="C43" s="69" t="s">
        <v>139</v>
      </c>
      <c r="D43" s="72"/>
      <c r="E43" s="101" t="str">
        <f>IF(D43="","HIDE ANY UNUSED ROWS!!","")</f>
        <v>HIDE ANY UNUSED ROWS!!</v>
      </c>
      <c r="F43" s="101"/>
      <c r="G43" s="8"/>
      <c r="H43" s="6"/>
      <c r="I43" s="6"/>
    </row>
    <row r="44" spans="2:9" ht="17.25" customHeight="1" x14ac:dyDescent="0.4">
      <c r="C44" s="69" t="s">
        <v>140</v>
      </c>
      <c r="D44" s="73"/>
      <c r="E44" s="101" t="str">
        <f>IF(D44="","HIDE ANY UNUSED ROWS!!","")</f>
        <v>HIDE ANY UNUSED ROWS!!</v>
      </c>
      <c r="F44" s="101"/>
      <c r="G44" s="8"/>
      <c r="H44" s="6"/>
      <c r="I44" s="6"/>
    </row>
    <row r="45" spans="2:9" ht="17.25" customHeight="1" x14ac:dyDescent="0.4">
      <c r="C45" s="69" t="s">
        <v>141</v>
      </c>
      <c r="D45" s="74" t="str">
        <f>IF(AND(D43="",D44=""),"",IF(D43&lt;&gt;"",((1-D43)*Table1[[#Totals],[Balance]])+D40+D41,D42-D44))</f>
        <v/>
      </c>
      <c r="E45" s="101" t="str">
        <f>IF(D45="","HIDE ANY UNUSED ROWS!!","")</f>
        <v>HIDE ANY UNUSED ROWS!!</v>
      </c>
      <c r="F45" s="101"/>
      <c r="G45" s="8"/>
      <c r="H45" s="6"/>
      <c r="I45" s="6"/>
    </row>
    <row r="46" spans="2:9" ht="17.25" customHeight="1" x14ac:dyDescent="0.35">
      <c r="C46" s="69" t="s">
        <v>4</v>
      </c>
      <c r="D46" s="75">
        <f>(IF(D45="",D42,D45)-D41-D40)*0.0825</f>
        <v>0</v>
      </c>
      <c r="E46" s="41"/>
      <c r="F46" s="40"/>
      <c r="G46" s="8"/>
      <c r="H46" s="6"/>
      <c r="I46" s="6"/>
    </row>
    <row r="47" spans="2:9" ht="17.25" customHeight="1" thickBot="1" x14ac:dyDescent="0.4">
      <c r="C47" s="76" t="s">
        <v>5</v>
      </c>
      <c r="D47" s="77">
        <f>IF(D45="",D42+D46,D45+D46)</f>
        <v>0</v>
      </c>
      <c r="E47" s="39"/>
      <c r="F47" s="40"/>
    </row>
    <row r="48" spans="2:9" x14ac:dyDescent="0.35">
      <c r="B48" s="42"/>
    </row>
    <row r="49" spans="1:7" ht="18" thickBot="1" x14ac:dyDescent="0.4">
      <c r="B49" s="42"/>
    </row>
    <row r="50" spans="1:7" ht="18" thickBot="1" x14ac:dyDescent="0.4">
      <c r="B50" s="91" t="s">
        <v>138</v>
      </c>
      <c r="C50" s="92"/>
      <c r="D50" s="64" t="s">
        <v>135</v>
      </c>
      <c r="E50" s="91" t="s">
        <v>133</v>
      </c>
      <c r="F50" s="92"/>
    </row>
    <row r="51" spans="1:7" x14ac:dyDescent="0.35">
      <c r="B51" s="56" t="s">
        <v>132</v>
      </c>
      <c r="C51" s="57"/>
      <c r="D51" s="82"/>
      <c r="E51" s="99"/>
      <c r="F51" s="100"/>
    </row>
    <row r="52" spans="1:7" x14ac:dyDescent="0.35">
      <c r="B52" s="63" t="s">
        <v>131</v>
      </c>
      <c r="C52" s="58"/>
      <c r="D52" s="61"/>
      <c r="E52" s="97"/>
      <c r="F52" s="98"/>
    </row>
    <row r="53" spans="1:7" x14ac:dyDescent="0.35">
      <c r="B53" s="63" t="s">
        <v>134</v>
      </c>
      <c r="C53" s="58"/>
      <c r="D53" s="61"/>
      <c r="E53" s="97"/>
      <c r="F53" s="98"/>
    </row>
    <row r="54" spans="1:7" x14ac:dyDescent="0.35">
      <c r="B54" s="63" t="s">
        <v>136</v>
      </c>
      <c r="C54" s="59"/>
      <c r="D54" s="61"/>
      <c r="E54" s="95"/>
      <c r="F54" s="96"/>
    </row>
    <row r="55" spans="1:7" ht="18" thickBot="1" x14ac:dyDescent="0.4">
      <c r="B55" s="65" t="s">
        <v>137</v>
      </c>
      <c r="C55" s="60"/>
      <c r="D55" s="83"/>
      <c r="E55" s="93"/>
      <c r="F55" s="94"/>
    </row>
    <row r="57" spans="1:7" ht="35.25" x14ac:dyDescent="0.6">
      <c r="A57" s="84" t="s">
        <v>24</v>
      </c>
      <c r="B57" s="84"/>
      <c r="C57" s="84"/>
      <c r="D57" s="84"/>
      <c r="E57" s="84"/>
      <c r="F57" s="84"/>
      <c r="G57" s="84"/>
    </row>
  </sheetData>
  <mergeCells count="20">
    <mergeCell ref="E44:F44"/>
    <mergeCell ref="E45:F45"/>
    <mergeCell ref="A3:G3"/>
    <mergeCell ref="A2:G2"/>
    <mergeCell ref="A57:G57"/>
    <mergeCell ref="A5:G5"/>
    <mergeCell ref="A4:G4"/>
    <mergeCell ref="C39:D39"/>
    <mergeCell ref="B9:C9"/>
    <mergeCell ref="E8:F8"/>
    <mergeCell ref="E50:F50"/>
    <mergeCell ref="B50:C50"/>
    <mergeCell ref="E55:F55"/>
    <mergeCell ref="E54:F54"/>
    <mergeCell ref="E53:F53"/>
    <mergeCell ref="E52:F52"/>
    <mergeCell ref="E51:F51"/>
    <mergeCell ref="E40:F40"/>
    <mergeCell ref="E41:F41"/>
    <mergeCell ref="E43:F43"/>
  </mergeCells>
  <conditionalFormatting sqref="E40:F40">
    <cfRule type="notContainsBlanks" dxfId="21" priority="10">
      <formula>LEN(TRIM(E40))&gt;0</formula>
    </cfRule>
  </conditionalFormatting>
  <conditionalFormatting sqref="E41:F41">
    <cfRule type="notContainsBlanks" dxfId="20" priority="6">
      <formula>LEN(TRIM(E41))&gt;0</formula>
    </cfRule>
  </conditionalFormatting>
  <conditionalFormatting sqref="E43:F43">
    <cfRule type="notContainsBlanks" dxfId="19" priority="5">
      <formula>LEN(TRIM(E43))&gt;0</formula>
    </cfRule>
  </conditionalFormatting>
  <conditionalFormatting sqref="E44:F44">
    <cfRule type="notContainsBlanks" dxfId="18" priority="4">
      <formula>LEN(TRIM(E44))&gt;0</formula>
    </cfRule>
  </conditionalFormatting>
  <conditionalFormatting sqref="E45:F45">
    <cfRule type="notContainsBlanks" dxfId="17" priority="3">
      <formula>LEN(TRIM(E45))&gt;0</formula>
    </cfRule>
  </conditionalFormatting>
  <conditionalFormatting sqref="C10:C12 F9:F13 C16:D35 D40:D41 D43:D45 C51:F55">
    <cfRule type="containsBlanks" dxfId="16" priority="11">
      <formula>LEN(TRIM(C9))=0</formula>
    </cfRule>
  </conditionalFormatting>
  <conditionalFormatting sqref="B16:B35">
    <cfRule type="cellIs" dxfId="15" priority="1" operator="equal">
      <formula>" --SELECT--"</formula>
    </cfRule>
  </conditionalFormatting>
  <printOptions horizontalCentered="1"/>
  <pageMargins left="0.5" right="0.5" top="0.5" bottom="0.5" header="0.25" footer="0.25"/>
  <pageSetup scale="61" fitToHeight="0" orientation="portrait" blackAndWhite="1" horizontalDpi="4294967294" r:id="rId1"/>
  <headerFooter>
    <oddFooter>&amp;C&amp;10Page &amp;P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Menu!$B$2:$B$95</xm:f>
          </x14:formula1>
          <xm:sqref>B16:B35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G14" sqref="G14"/>
    </sheetView>
  </sheetViews>
  <sheetFormatPr defaultRowHeight="17.25" x14ac:dyDescent="0.35"/>
  <cols>
    <col min="1" max="1" width="9" customWidth="1"/>
    <col min="2" max="2" width="10.5" customWidth="1"/>
  </cols>
  <sheetData>
    <row r="1" spans="2:4" x14ac:dyDescent="0.35">
      <c r="C1" s="1" t="s">
        <v>30</v>
      </c>
      <c r="D1" s="1" t="s">
        <v>31</v>
      </c>
    </row>
    <row r="2" spans="2:4" x14ac:dyDescent="0.35">
      <c r="B2" t="s">
        <v>25</v>
      </c>
      <c r="C2" s="1">
        <v>60</v>
      </c>
      <c r="D2" s="1">
        <v>60</v>
      </c>
    </row>
    <row r="3" spans="2:4" x14ac:dyDescent="0.35">
      <c r="B3" t="s">
        <v>26</v>
      </c>
      <c r="C3" s="103">
        <f>'Billing Statement'!D47</f>
        <v>0</v>
      </c>
      <c r="D3" s="103"/>
    </row>
    <row r="4" spans="2:4" x14ac:dyDescent="0.35">
      <c r="B4" t="s">
        <v>32</v>
      </c>
      <c r="C4" s="5">
        <f>C3/C2</f>
        <v>0</v>
      </c>
      <c r="D4" s="5">
        <f>C3/D2</f>
        <v>0</v>
      </c>
    </row>
    <row r="5" spans="2:4" x14ac:dyDescent="0.35">
      <c r="B5" t="s">
        <v>29</v>
      </c>
      <c r="C5" s="103">
        <f>C3*0.18</f>
        <v>0</v>
      </c>
      <c r="D5" s="103"/>
    </row>
    <row r="6" spans="2:4" x14ac:dyDescent="0.35">
      <c r="B6" t="s">
        <v>27</v>
      </c>
      <c r="C6" s="103">
        <f>C3*1.18</f>
        <v>0</v>
      </c>
      <c r="D6" s="103"/>
    </row>
    <row r="7" spans="2:4" x14ac:dyDescent="0.35">
      <c r="B7" t="s">
        <v>28</v>
      </c>
      <c r="C7" s="4">
        <f>C6/C2</f>
        <v>0</v>
      </c>
      <c r="D7" s="4">
        <f>C6/D2</f>
        <v>0</v>
      </c>
    </row>
  </sheetData>
  <mergeCells count="3">
    <mergeCell ref="C5:D5"/>
    <mergeCell ref="C3:D3"/>
    <mergeCell ref="C6:D6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5"/>
  <sheetViews>
    <sheetView topLeftCell="A81" workbookViewId="0">
      <selection activeCell="E95" sqref="E95"/>
    </sheetView>
  </sheetViews>
  <sheetFormatPr defaultRowHeight="17.25" x14ac:dyDescent="0.35"/>
  <cols>
    <col min="2" max="2" width="24.25" customWidth="1"/>
    <col min="3" max="3" width="9" style="4"/>
  </cols>
  <sheetData>
    <row r="1" spans="2:3" x14ac:dyDescent="0.35">
      <c r="B1" t="s">
        <v>34</v>
      </c>
      <c r="C1" s="4" t="s">
        <v>35</v>
      </c>
    </row>
    <row r="2" spans="2:3" x14ac:dyDescent="0.35">
      <c r="B2" t="s">
        <v>41</v>
      </c>
      <c r="C2" s="4">
        <v>0</v>
      </c>
    </row>
    <row r="3" spans="2:3" x14ac:dyDescent="0.35">
      <c r="B3" t="s">
        <v>36</v>
      </c>
      <c r="C3" s="4">
        <v>5</v>
      </c>
    </row>
    <row r="4" spans="2:3" x14ac:dyDescent="0.35">
      <c r="B4" t="s">
        <v>37</v>
      </c>
      <c r="C4" s="4">
        <v>4</v>
      </c>
    </row>
    <row r="5" spans="2:3" x14ac:dyDescent="0.35">
      <c r="B5" t="s">
        <v>38</v>
      </c>
      <c r="C5" s="4">
        <v>5</v>
      </c>
    </row>
    <row r="6" spans="2:3" x14ac:dyDescent="0.35">
      <c r="B6" t="s">
        <v>39</v>
      </c>
      <c r="C6" s="4">
        <v>5</v>
      </c>
    </row>
    <row r="7" spans="2:3" x14ac:dyDescent="0.35">
      <c r="B7" t="s">
        <v>40</v>
      </c>
      <c r="C7" s="4">
        <v>7</v>
      </c>
    </row>
    <row r="8" spans="2:3" x14ac:dyDescent="0.35">
      <c r="B8" t="s">
        <v>42</v>
      </c>
      <c r="C8" s="4">
        <v>6</v>
      </c>
    </row>
    <row r="9" spans="2:3" x14ac:dyDescent="0.35">
      <c r="B9" t="s">
        <v>43</v>
      </c>
      <c r="C9" s="4">
        <v>7</v>
      </c>
    </row>
    <row r="10" spans="2:3" x14ac:dyDescent="0.35">
      <c r="B10" t="s">
        <v>44</v>
      </c>
      <c r="C10" s="4">
        <v>5</v>
      </c>
    </row>
    <row r="11" spans="2:3" x14ac:dyDescent="0.35">
      <c r="B11" t="s">
        <v>45</v>
      </c>
      <c r="C11" s="4">
        <v>6</v>
      </c>
    </row>
    <row r="12" spans="2:3" x14ac:dyDescent="0.35">
      <c r="B12" t="s">
        <v>46</v>
      </c>
      <c r="C12" s="4">
        <v>50</v>
      </c>
    </row>
    <row r="13" spans="2:3" x14ac:dyDescent="0.35">
      <c r="B13" t="s">
        <v>47</v>
      </c>
      <c r="C13" s="4">
        <v>90</v>
      </c>
    </row>
    <row r="14" spans="2:3" x14ac:dyDescent="0.35">
      <c r="B14" t="s">
        <v>48</v>
      </c>
      <c r="C14" s="4">
        <v>50</v>
      </c>
    </row>
    <row r="15" spans="2:3" x14ac:dyDescent="0.35">
      <c r="B15" t="s">
        <v>49</v>
      </c>
      <c r="C15" s="4">
        <v>90</v>
      </c>
    </row>
    <row r="16" spans="2:3" x14ac:dyDescent="0.35">
      <c r="B16" t="s">
        <v>50</v>
      </c>
      <c r="C16" s="4">
        <v>1.75</v>
      </c>
    </row>
    <row r="17" spans="2:3" x14ac:dyDescent="0.35">
      <c r="B17" t="s">
        <v>51</v>
      </c>
      <c r="C17" s="4">
        <v>2</v>
      </c>
    </row>
    <row r="18" spans="2:3" x14ac:dyDescent="0.35">
      <c r="B18" t="s">
        <v>52</v>
      </c>
      <c r="C18" s="4">
        <v>1.75</v>
      </c>
    </row>
    <row r="19" spans="2:3" x14ac:dyDescent="0.35">
      <c r="B19" t="s">
        <v>53</v>
      </c>
      <c r="C19" s="4">
        <v>3.5</v>
      </c>
    </row>
    <row r="20" spans="2:3" x14ac:dyDescent="0.35">
      <c r="B20" t="s">
        <v>54</v>
      </c>
      <c r="C20" s="4">
        <v>3</v>
      </c>
    </row>
    <row r="21" spans="2:3" x14ac:dyDescent="0.35">
      <c r="B21" t="s">
        <v>55</v>
      </c>
      <c r="C21" s="4">
        <v>3</v>
      </c>
    </row>
    <row r="22" spans="2:3" x14ac:dyDescent="0.35">
      <c r="B22" t="s">
        <v>56</v>
      </c>
      <c r="C22" s="4">
        <v>3</v>
      </c>
    </row>
    <row r="23" spans="2:3" x14ac:dyDescent="0.35">
      <c r="B23" t="s">
        <v>57</v>
      </c>
      <c r="C23" s="4">
        <v>3</v>
      </c>
    </row>
    <row r="24" spans="2:3" x14ac:dyDescent="0.35">
      <c r="B24" t="s">
        <v>58</v>
      </c>
      <c r="C24" s="4">
        <v>3</v>
      </c>
    </row>
    <row r="25" spans="2:3" x14ac:dyDescent="0.35">
      <c r="B25" t="s">
        <v>59</v>
      </c>
      <c r="C25" s="4">
        <v>2</v>
      </c>
    </row>
    <row r="26" spans="2:3" x14ac:dyDescent="0.35">
      <c r="B26" t="s">
        <v>60</v>
      </c>
      <c r="C26" s="4">
        <v>2</v>
      </c>
    </row>
    <row r="27" spans="2:3" x14ac:dyDescent="0.35">
      <c r="B27" t="s">
        <v>61</v>
      </c>
      <c r="C27" s="4">
        <v>3</v>
      </c>
    </row>
    <row r="28" spans="2:3" x14ac:dyDescent="0.35">
      <c r="B28" t="s">
        <v>62</v>
      </c>
      <c r="C28" s="4">
        <v>4</v>
      </c>
    </row>
    <row r="29" spans="2:3" x14ac:dyDescent="0.35">
      <c r="B29" t="s">
        <v>63</v>
      </c>
      <c r="C29" s="4">
        <v>2.25</v>
      </c>
    </row>
    <row r="30" spans="2:3" x14ac:dyDescent="0.35">
      <c r="B30" t="s">
        <v>64</v>
      </c>
      <c r="C30" s="4">
        <v>1</v>
      </c>
    </row>
    <row r="31" spans="2:3" x14ac:dyDescent="0.35">
      <c r="B31" t="s">
        <v>77</v>
      </c>
      <c r="C31" s="4">
        <v>3</v>
      </c>
    </row>
    <row r="32" spans="2:3" x14ac:dyDescent="0.35">
      <c r="B32" t="s">
        <v>65</v>
      </c>
      <c r="C32" s="4">
        <v>4</v>
      </c>
    </row>
    <row r="33" spans="2:3" x14ac:dyDescent="0.35">
      <c r="B33" t="s">
        <v>66</v>
      </c>
      <c r="C33" s="4">
        <v>8</v>
      </c>
    </row>
    <row r="34" spans="2:3" x14ac:dyDescent="0.35">
      <c r="B34" t="s">
        <v>67</v>
      </c>
      <c r="C34" s="4">
        <v>8</v>
      </c>
    </row>
    <row r="35" spans="2:3" x14ac:dyDescent="0.35">
      <c r="B35" t="s">
        <v>68</v>
      </c>
      <c r="C35" s="4">
        <v>8</v>
      </c>
    </row>
    <row r="36" spans="2:3" x14ac:dyDescent="0.35">
      <c r="B36" t="s">
        <v>69</v>
      </c>
      <c r="C36" s="4">
        <v>8</v>
      </c>
    </row>
    <row r="37" spans="2:3" x14ac:dyDescent="0.35">
      <c r="B37" t="s">
        <v>70</v>
      </c>
      <c r="C37" s="4">
        <v>8</v>
      </c>
    </row>
    <row r="38" spans="2:3" x14ac:dyDescent="0.35">
      <c r="B38" t="s">
        <v>71</v>
      </c>
      <c r="C38" s="4">
        <v>8</v>
      </c>
    </row>
    <row r="39" spans="2:3" x14ac:dyDescent="0.35">
      <c r="B39" t="s">
        <v>72</v>
      </c>
      <c r="C39" s="4">
        <v>8</v>
      </c>
    </row>
    <row r="40" spans="2:3" x14ac:dyDescent="0.35">
      <c r="B40" t="s">
        <v>73</v>
      </c>
      <c r="C40" s="4">
        <v>8</v>
      </c>
    </row>
    <row r="41" spans="2:3" x14ac:dyDescent="0.35">
      <c r="B41" t="s">
        <v>74</v>
      </c>
      <c r="C41" s="4">
        <v>8</v>
      </c>
    </row>
    <row r="42" spans="2:3" x14ac:dyDescent="0.35">
      <c r="B42" t="s">
        <v>75</v>
      </c>
      <c r="C42" s="4">
        <v>8</v>
      </c>
    </row>
    <row r="43" spans="2:3" x14ac:dyDescent="0.35">
      <c r="B43" t="s">
        <v>76</v>
      </c>
      <c r="C43" s="4">
        <v>8</v>
      </c>
    </row>
    <row r="44" spans="2:3" x14ac:dyDescent="0.35">
      <c r="B44" t="s">
        <v>78</v>
      </c>
      <c r="C44" s="4">
        <v>8</v>
      </c>
    </row>
    <row r="45" spans="2:3" x14ac:dyDescent="0.35">
      <c r="B45" t="s">
        <v>79</v>
      </c>
      <c r="C45" s="4">
        <v>8</v>
      </c>
    </row>
    <row r="46" spans="2:3" x14ac:dyDescent="0.35">
      <c r="B46" t="s">
        <v>80</v>
      </c>
      <c r="C46" s="4">
        <v>8</v>
      </c>
    </row>
    <row r="47" spans="2:3" x14ac:dyDescent="0.35">
      <c r="B47" t="s">
        <v>81</v>
      </c>
      <c r="C47" s="4">
        <v>8</v>
      </c>
    </row>
    <row r="48" spans="2:3" x14ac:dyDescent="0.35">
      <c r="B48" t="s">
        <v>82</v>
      </c>
      <c r="C48" s="4">
        <v>8</v>
      </c>
    </row>
    <row r="49" spans="2:3" x14ac:dyDescent="0.35">
      <c r="B49" t="s">
        <v>83</v>
      </c>
      <c r="C49" s="4">
        <v>8</v>
      </c>
    </row>
    <row r="50" spans="2:3" x14ac:dyDescent="0.35">
      <c r="B50" t="s">
        <v>84</v>
      </c>
      <c r="C50" s="4">
        <v>8</v>
      </c>
    </row>
    <row r="51" spans="2:3" x14ac:dyDescent="0.35">
      <c r="B51" t="s">
        <v>85</v>
      </c>
      <c r="C51" s="4">
        <v>8</v>
      </c>
    </row>
    <row r="52" spans="2:3" x14ac:dyDescent="0.35">
      <c r="B52" t="s">
        <v>91</v>
      </c>
      <c r="C52" s="4">
        <v>3</v>
      </c>
    </row>
    <row r="53" spans="2:3" x14ac:dyDescent="0.35">
      <c r="B53" t="s">
        <v>92</v>
      </c>
      <c r="C53" s="4">
        <v>3</v>
      </c>
    </row>
    <row r="54" spans="2:3" x14ac:dyDescent="0.35">
      <c r="B54" t="s">
        <v>93</v>
      </c>
      <c r="C54" s="4">
        <v>4</v>
      </c>
    </row>
    <row r="55" spans="2:3" x14ac:dyDescent="0.35">
      <c r="B55" t="s">
        <v>94</v>
      </c>
      <c r="C55" s="4">
        <v>4</v>
      </c>
    </row>
    <row r="56" spans="2:3" x14ac:dyDescent="0.35">
      <c r="B56" t="s">
        <v>95</v>
      </c>
      <c r="C56" s="4">
        <v>4</v>
      </c>
    </row>
    <row r="57" spans="2:3" x14ac:dyDescent="0.35">
      <c r="B57" t="s">
        <v>86</v>
      </c>
      <c r="C57" s="4">
        <v>7</v>
      </c>
    </row>
    <row r="58" spans="2:3" x14ac:dyDescent="0.35">
      <c r="B58" t="s">
        <v>87</v>
      </c>
      <c r="C58" s="4">
        <v>7</v>
      </c>
    </row>
    <row r="59" spans="2:3" x14ac:dyDescent="0.35">
      <c r="B59" t="s">
        <v>88</v>
      </c>
      <c r="C59" s="4">
        <v>8</v>
      </c>
    </row>
    <row r="60" spans="2:3" x14ac:dyDescent="0.35">
      <c r="B60" t="s">
        <v>89</v>
      </c>
      <c r="C60" s="4">
        <v>8</v>
      </c>
    </row>
    <row r="61" spans="2:3" x14ac:dyDescent="0.35">
      <c r="B61" t="s">
        <v>90</v>
      </c>
      <c r="C61" s="4">
        <v>8</v>
      </c>
    </row>
    <row r="62" spans="2:3" x14ac:dyDescent="0.35">
      <c r="B62" t="s">
        <v>96</v>
      </c>
      <c r="C62" s="4">
        <v>10</v>
      </c>
    </row>
    <row r="63" spans="2:3" x14ac:dyDescent="0.35">
      <c r="B63" t="s">
        <v>97</v>
      </c>
      <c r="C63" s="4">
        <v>10</v>
      </c>
    </row>
    <row r="64" spans="2:3" x14ac:dyDescent="0.35">
      <c r="B64" t="s">
        <v>98</v>
      </c>
      <c r="C64" s="4">
        <v>11</v>
      </c>
    </row>
    <row r="65" spans="2:3" x14ac:dyDescent="0.35">
      <c r="B65" t="s">
        <v>99</v>
      </c>
      <c r="C65" s="4">
        <v>11</v>
      </c>
    </row>
    <row r="66" spans="2:3" x14ac:dyDescent="0.35">
      <c r="B66" t="s">
        <v>100</v>
      </c>
      <c r="C66" s="4">
        <v>11</v>
      </c>
    </row>
    <row r="67" spans="2:3" x14ac:dyDescent="0.35">
      <c r="B67" t="s">
        <v>101</v>
      </c>
      <c r="C67" s="4">
        <v>13</v>
      </c>
    </row>
    <row r="68" spans="2:3" x14ac:dyDescent="0.35">
      <c r="B68" t="s">
        <v>102</v>
      </c>
      <c r="C68" s="4">
        <v>13</v>
      </c>
    </row>
    <row r="69" spans="2:3" x14ac:dyDescent="0.35">
      <c r="B69" t="s">
        <v>103</v>
      </c>
      <c r="C69" s="4">
        <v>16</v>
      </c>
    </row>
    <row r="70" spans="2:3" x14ac:dyDescent="0.35">
      <c r="B70" t="s">
        <v>104</v>
      </c>
      <c r="C70" s="4">
        <v>16</v>
      </c>
    </row>
    <row r="71" spans="2:3" x14ac:dyDescent="0.35">
      <c r="B71" t="s">
        <v>105</v>
      </c>
      <c r="C71" s="4">
        <v>16</v>
      </c>
    </row>
    <row r="72" spans="2:3" x14ac:dyDescent="0.35">
      <c r="B72" t="s">
        <v>106</v>
      </c>
      <c r="C72" s="4">
        <v>2</v>
      </c>
    </row>
    <row r="73" spans="2:3" x14ac:dyDescent="0.35">
      <c r="B73" t="s">
        <v>107</v>
      </c>
      <c r="C73" s="4">
        <v>2</v>
      </c>
    </row>
    <row r="74" spans="2:3" x14ac:dyDescent="0.35">
      <c r="B74" t="s">
        <v>108</v>
      </c>
      <c r="C74" s="4">
        <v>2</v>
      </c>
    </row>
    <row r="75" spans="2:3" x14ac:dyDescent="0.35">
      <c r="B75" t="s">
        <v>109</v>
      </c>
      <c r="C75" s="4">
        <v>1</v>
      </c>
    </row>
    <row r="76" spans="2:3" x14ac:dyDescent="0.35">
      <c r="B76" t="s">
        <v>110</v>
      </c>
      <c r="C76" s="4">
        <v>2</v>
      </c>
    </row>
    <row r="77" spans="2:3" x14ac:dyDescent="0.35">
      <c r="B77" t="s">
        <v>111</v>
      </c>
      <c r="C77" s="4">
        <v>40</v>
      </c>
    </row>
    <row r="78" spans="2:3" x14ac:dyDescent="0.35">
      <c r="B78" t="s">
        <v>112</v>
      </c>
      <c r="C78" s="4">
        <v>40</v>
      </c>
    </row>
    <row r="79" spans="2:3" x14ac:dyDescent="0.35">
      <c r="B79" t="s">
        <v>113</v>
      </c>
      <c r="C79" s="4">
        <v>40</v>
      </c>
    </row>
    <row r="80" spans="2:3" x14ac:dyDescent="0.35">
      <c r="B80" t="s">
        <v>114</v>
      </c>
      <c r="C80" s="4">
        <v>50</v>
      </c>
    </row>
    <row r="81" spans="2:3" x14ac:dyDescent="0.35">
      <c r="B81" t="s">
        <v>115</v>
      </c>
      <c r="C81" s="4">
        <v>15</v>
      </c>
    </row>
    <row r="82" spans="2:3" x14ac:dyDescent="0.35">
      <c r="B82" t="s">
        <v>116</v>
      </c>
      <c r="C82" s="4">
        <v>15</v>
      </c>
    </row>
    <row r="83" spans="2:3" x14ac:dyDescent="0.35">
      <c r="B83" t="s">
        <v>117</v>
      </c>
      <c r="C83" s="4">
        <v>50</v>
      </c>
    </row>
    <row r="84" spans="2:3" x14ac:dyDescent="0.35">
      <c r="B84" t="s">
        <v>118</v>
      </c>
      <c r="C84" s="4">
        <v>15</v>
      </c>
    </row>
    <row r="85" spans="2:3" x14ac:dyDescent="0.35">
      <c r="B85" t="s">
        <v>119</v>
      </c>
      <c r="C85" s="4">
        <v>15</v>
      </c>
    </row>
    <row r="86" spans="2:3" x14ac:dyDescent="0.35">
      <c r="B86" t="s">
        <v>120</v>
      </c>
      <c r="C86" s="4">
        <v>15</v>
      </c>
    </row>
    <row r="87" spans="2:3" x14ac:dyDescent="0.35">
      <c r="B87" t="s">
        <v>121</v>
      </c>
      <c r="C87" s="4">
        <v>15</v>
      </c>
    </row>
    <row r="88" spans="2:3" x14ac:dyDescent="0.35">
      <c r="B88" t="s">
        <v>122</v>
      </c>
      <c r="C88" s="4">
        <v>15</v>
      </c>
    </row>
    <row r="89" spans="2:3" x14ac:dyDescent="0.35">
      <c r="B89" t="s">
        <v>123</v>
      </c>
      <c r="C89" s="4">
        <v>15</v>
      </c>
    </row>
    <row r="90" spans="2:3" x14ac:dyDescent="0.35">
      <c r="B90" t="s">
        <v>125</v>
      </c>
      <c r="C90" s="4">
        <v>15</v>
      </c>
    </row>
    <row r="91" spans="2:3" x14ac:dyDescent="0.35">
      <c r="B91" t="s">
        <v>126</v>
      </c>
      <c r="C91" s="4">
        <v>15</v>
      </c>
    </row>
    <row r="92" spans="2:3" x14ac:dyDescent="0.35">
      <c r="B92" t="s">
        <v>127</v>
      </c>
      <c r="C92" s="4">
        <v>15</v>
      </c>
    </row>
    <row r="93" spans="2:3" x14ac:dyDescent="0.35">
      <c r="B93" t="s">
        <v>128</v>
      </c>
      <c r="C93" s="4">
        <v>15</v>
      </c>
    </row>
    <row r="94" spans="2:3" x14ac:dyDescent="0.35">
      <c r="B94" t="s">
        <v>124</v>
      </c>
      <c r="C94" s="4">
        <v>15</v>
      </c>
    </row>
    <row r="95" spans="2:3" x14ac:dyDescent="0.35">
      <c r="B95" t="s">
        <v>129</v>
      </c>
      <c r="C95" s="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Billing Statement</vt:lpstr>
      <vt:lpstr>Cost Eval</vt:lpstr>
      <vt:lpstr>Menu</vt:lpstr>
      <vt:lpstr>'Billing Statement'!Print_Area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2017-07-25T11:38:09Z</cp:lastPrinted>
  <dcterms:created xsi:type="dcterms:W3CDTF">2006-09-15T19:15:53Z</dcterms:created>
  <dcterms:modified xsi:type="dcterms:W3CDTF">2020-10-22T03:27:27Z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