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10" windowHeight="9465" activeTab="0"/>
  </bookViews>
  <sheets>
    <sheet name="Loan Amort (v2)" sheetId="1" r:id="rId1"/>
  </sheets>
  <externalReferences>
    <externalReference r:id="rId4"/>
  </externalReferences>
  <definedNames>
    <definedName name="_xlfn.IFERROR" hidden="1">#NAME?</definedName>
    <definedName name="_xlnm.Print_Area" localSheetId="0">OFFSET('Loan Amort (v2)'!$A$4,0,0,ROW('Loan Amort (v2)'!$A$17)+MIN('Loan Amort (v2)'!$D$14,'Loan Amort (v2)'!$I$16)+1,COLUMN('Loan Amort (v2)'!$J$1))</definedName>
    <definedName name="_xlnm.Print_Titles" localSheetId="0">'Loan Amort (v2)'!$19:$19</definedName>
  </definedNames>
  <calcPr fullCalcOnLoad="1"/>
</workbook>
</file>

<file path=xl/sharedStrings.xml><?xml version="1.0" encoding="utf-8"?>
<sst xmlns="http://schemas.openxmlformats.org/spreadsheetml/2006/main" count="26" uniqueCount="25">
  <si>
    <t>Loan</t>
  </si>
  <si>
    <t>Date</t>
  </si>
  <si>
    <t>Payment</t>
  </si>
  <si>
    <t>Interest</t>
  </si>
  <si>
    <t>Balance</t>
  </si>
  <si>
    <t>Principal</t>
  </si>
  <si>
    <t>Loan Date</t>
  </si>
  <si>
    <t>First Payment</t>
  </si>
  <si>
    <t>Annual Rate</t>
  </si>
  <si>
    <t>Total Interest Over Term</t>
  </si>
  <si>
    <t>Annual Payment</t>
  </si>
  <si>
    <t>Payment Timing</t>
  </si>
  <si>
    <t>#</t>
  </si>
  <si>
    <t>Total Payments</t>
  </si>
  <si>
    <t>Quarterly Payment</t>
  </si>
  <si>
    <t>Name of Loan</t>
  </si>
  <si>
    <t>Lender</t>
  </si>
  <si>
    <t>End</t>
  </si>
  <si>
    <t>Additional Payment</t>
  </si>
  <si>
    <t>Total Pmt</t>
  </si>
  <si>
    <t>Additional Pmt</t>
  </si>
  <si>
    <t>Number of Payments</t>
  </si>
  <si>
    <t>Loan End Date</t>
  </si>
  <si>
    <t>Interest Saved</t>
  </si>
  <si>
    <t>Total Actual Payments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</si>
</sst>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mm/dd/yy;@"/>
    <numFmt numFmtId="167" formatCode="_(* #,##0.0_);_(* \(#,##0.0\);_(* &quot;-&quot;??_);_(@_)"/>
    <numFmt numFmtId="168" formatCode="_(* #,##0_);_(* \(#,##0\);_(* &quot;-&quot;??_);_(@_)"/>
  </numFmts>
  <fonts count="35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43" fontId="0" fillId="0" borderId="0" xfId="42" applyFont="1" applyAlignment="1">
      <alignment/>
    </xf>
    <xf numFmtId="43" fontId="33" fillId="0" borderId="0" xfId="42" applyFont="1" applyAlignment="1">
      <alignment horizontal="center"/>
    </xf>
    <xf numFmtId="43" fontId="0" fillId="0" borderId="0" xfId="42" applyFont="1" applyAlignment="1">
      <alignment horizontal="right"/>
    </xf>
    <xf numFmtId="10" fontId="0" fillId="0" borderId="0" xfId="57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42" applyNumberFormat="1" applyFont="1" applyAlignment="1">
      <alignment horizontal="center"/>
    </xf>
    <xf numFmtId="0" fontId="0" fillId="0" borderId="0" xfId="0" applyAlignment="1">
      <alignment horizontal="right"/>
    </xf>
    <xf numFmtId="44" fontId="0" fillId="0" borderId="0" xfId="44" applyFont="1" applyAlignment="1">
      <alignment horizontal="center"/>
    </xf>
    <xf numFmtId="0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 horizontal="center"/>
    </xf>
    <xf numFmtId="0" fontId="0" fillId="0" borderId="0" xfId="0" applyAlignment="1">
      <alignment horizontal="right"/>
    </xf>
    <xf numFmtId="43" fontId="0" fillId="0" borderId="1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zSystems2win\S2winCom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ProgramData"/>
      <sheetName val="wksStringTable"/>
      <sheetName val="wksCommandBars"/>
    </sheetNames>
  </externalBook>
</externalLink>
</file>

<file path=xl/tables/table1.xml><?xml version="1.0" encoding="utf-8"?>
<table xmlns="http://schemas.openxmlformats.org/spreadsheetml/2006/main" id="5" name="Table16" displayName="Table16" ref="B19:I560" comment="" totalsRowShown="0">
  <autoFilter ref="B19:I560"/>
  <tableColumns count="8">
    <tableColumn id="1" name="#"/>
    <tableColumn id="2" name="Date"/>
    <tableColumn id="3" name="Payment"/>
    <tableColumn id="8" name="Additional Pmt"/>
    <tableColumn id="7" name="Total Pmt"/>
    <tableColumn id="4" name="Interest"/>
    <tableColumn id="5" name="Principal"/>
    <tableColumn id="6" name="Bal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560"/>
  <sheetViews>
    <sheetView showGridLines="0" tabSelected="1" workbookViewId="0" topLeftCell="A1">
      <pane ySplit="19" topLeftCell="A20" activePane="bottomLeft" state="frozen"/>
      <selection pane="topLeft" activeCell="A1" sqref="A1"/>
      <selection pane="bottomLeft" activeCell="O12" sqref="O12"/>
    </sheetView>
  </sheetViews>
  <sheetFormatPr defaultColWidth="9.33203125" defaultRowHeight="12"/>
  <cols>
    <col min="1" max="1" width="2.16015625" style="0" customWidth="1"/>
    <col min="2" max="2" width="7.5" style="1" customWidth="1"/>
    <col min="3" max="3" width="16.16015625" style="0" customWidth="1"/>
    <col min="4" max="4" width="14.83203125" style="3" bestFit="1" customWidth="1"/>
    <col min="5" max="5" width="17.83203125" style="3" customWidth="1"/>
    <col min="6" max="6" width="15.5" style="3" bestFit="1" customWidth="1"/>
    <col min="7" max="8" width="16.16015625" style="3" customWidth="1"/>
    <col min="9" max="9" width="17.66015625" style="3" customWidth="1"/>
    <col min="10" max="10" width="2.66015625" style="0" customWidth="1"/>
    <col min="12" max="12" width="21.33203125" style="0" bestFit="1" customWidth="1"/>
    <col min="13" max="13" width="12.5" style="0" bestFit="1" customWidth="1"/>
    <col min="14" max="14" width="11.16015625" style="0" bestFit="1" customWidth="1"/>
  </cols>
  <sheetData>
    <row r="1" ht="12"/>
    <row r="2" ht="12"/>
    <row r="3" ht="12"/>
    <row r="4" ht="12"/>
    <row r="5" ht="12"/>
    <row r="6" spans="2:7" ht="12">
      <c r="B6" s="22" t="s">
        <v>15</v>
      </c>
      <c r="C6" s="22"/>
      <c r="D6" s="23"/>
      <c r="E6" s="23"/>
      <c r="F6" s="23"/>
      <c r="G6" s="23"/>
    </row>
    <row r="7" spans="2:7" ht="12">
      <c r="B7" s="22" t="s">
        <v>16</v>
      </c>
      <c r="C7" s="22"/>
      <c r="D7" s="24"/>
      <c r="E7" s="24"/>
      <c r="F7" s="24"/>
      <c r="G7" s="24"/>
    </row>
    <row r="8" ht="12"/>
    <row r="9" ht="12"/>
    <row r="10" spans="3:9" ht="12">
      <c r="C10" s="8" t="s">
        <v>0</v>
      </c>
      <c r="D10" s="10">
        <v>700000</v>
      </c>
      <c r="E10" s="10"/>
      <c r="F10" s="10"/>
      <c r="H10" s="15" t="s">
        <v>22</v>
      </c>
      <c r="I10" s="13">
        <f>IF(COUNT(D10:D14)=5,DATE(YEAR(D13),MONTH(D13)+D14,DAY(D13)),"")</f>
        <v>51501</v>
      </c>
    </row>
    <row r="11" spans="3:12" ht="12">
      <c r="C11" s="8" t="s">
        <v>6</v>
      </c>
      <c r="D11" s="14">
        <v>40513</v>
      </c>
      <c r="E11" s="14"/>
      <c r="F11" s="14"/>
      <c r="H11" s="3" t="s">
        <v>13</v>
      </c>
      <c r="I11" s="9">
        <f>IF(COUNT($D$10:$D$14)=5,SUM($F$21:$F$545),"")</f>
        <v>1271094.905143867</v>
      </c>
      <c r="L11" s="19"/>
    </row>
    <row r="12" spans="3:12" ht="12">
      <c r="C12" s="8" t="s">
        <v>8</v>
      </c>
      <c r="D12" s="6">
        <v>0.05</v>
      </c>
      <c r="E12" s="6"/>
      <c r="F12" s="6"/>
      <c r="H12" s="5" t="s">
        <v>10</v>
      </c>
      <c r="I12" s="9">
        <f>_xlfn.IFERROR(IF(COUNT($D$10:$D$14)=5,$F$21*12,""),"")</f>
        <v>47493.01633301968</v>
      </c>
      <c r="L12" s="19"/>
    </row>
    <row r="13" spans="3:13" ht="12">
      <c r="C13" s="8" t="s">
        <v>7</v>
      </c>
      <c r="D13" s="13">
        <v>40543</v>
      </c>
      <c r="E13" s="13"/>
      <c r="F13" s="13"/>
      <c r="H13" s="5" t="s">
        <v>14</v>
      </c>
      <c r="I13" s="9">
        <f>IF(COUNT($D$10:$D$14)=5,$F$21*4,"")</f>
        <v>15831.005444339893</v>
      </c>
      <c r="L13" s="19"/>
      <c r="M13" s="19"/>
    </row>
    <row r="14" spans="3:14" ht="12">
      <c r="C14" s="15" t="s">
        <v>21</v>
      </c>
      <c r="D14" s="17">
        <v>360</v>
      </c>
      <c r="E14" s="13"/>
      <c r="F14" s="13"/>
      <c r="H14" s="5" t="s">
        <v>9</v>
      </c>
      <c r="I14" s="9">
        <f>IF(COUNT($D$10:$D$14)=5,SUM($G$20:$G$544),"")</f>
        <v>571097.6414698521</v>
      </c>
      <c r="L14" s="18"/>
      <c r="M14" s="20"/>
      <c r="N14" s="20"/>
    </row>
    <row r="15" spans="3:12" ht="12">
      <c r="C15" s="12" t="s">
        <v>18</v>
      </c>
      <c r="D15" s="16">
        <v>200</v>
      </c>
      <c r="E15" s="13"/>
      <c r="F15" s="13"/>
      <c r="H15" s="5" t="s">
        <v>23</v>
      </c>
      <c r="I15" s="16">
        <f>IF(AND(D15&gt;0,COUNT(D10:D14)=5),-CUMIPMT(D12/12,D14,D10,1,D14,IF(D16="Beginning",1,0))-I14,"N/A")</f>
        <v>81692.8485207383</v>
      </c>
      <c r="L15" s="18"/>
    </row>
    <row r="16" spans="3:9" ht="12">
      <c r="C16" s="8" t="s">
        <v>11</v>
      </c>
      <c r="D16" s="1" t="s">
        <v>17</v>
      </c>
      <c r="E16" s="1"/>
      <c r="F16" s="1"/>
      <c r="H16" s="5" t="s">
        <v>24</v>
      </c>
      <c r="I16" s="21">
        <f>IF(COUNT(D10:D14)=5,COUNTIF(D21:D560,"&gt;1"),"")</f>
        <v>322</v>
      </c>
    </row>
    <row r="17" spans="8:9" ht="12">
      <c r="H17" s="8"/>
      <c r="I17"/>
    </row>
    <row r="18" spans="8:9" ht="12">
      <c r="H18" s="8"/>
      <c r="I18"/>
    </row>
    <row r="19" spans="2:9" s="1" customFormat="1" ht="12">
      <c r="B19" s="1" t="s">
        <v>12</v>
      </c>
      <c r="C19" s="2" t="s">
        <v>1</v>
      </c>
      <c r="D19" s="4" t="s">
        <v>2</v>
      </c>
      <c r="E19" s="4" t="s">
        <v>20</v>
      </c>
      <c r="F19" s="4" t="s">
        <v>19</v>
      </c>
      <c r="G19" s="4" t="s">
        <v>3</v>
      </c>
      <c r="H19" s="4" t="s">
        <v>5</v>
      </c>
      <c r="I19" s="4" t="s">
        <v>4</v>
      </c>
    </row>
    <row r="20" spans="2:9" ht="12">
      <c r="B20" s="1" t="s">
        <v>0</v>
      </c>
      <c r="C20" s="7">
        <f>IF(D11="","",D11)</f>
        <v>40513</v>
      </c>
      <c r="E20" s="3">
        <f aca="true" t="shared" si="0" ref="E20:E83">_xlfn.IFERROR(IF(B20&gt;$D$14,"",IF(D20=I19,0,IF(I19-D20&lt;$D$15,I19-D20,$D$15))),"")</f>
      </c>
      <c r="F20" s="3">
        <f aca="true" t="shared" si="1" ref="F20:F83">_xlfn.IFERROR(IF(B20&gt;$D$14,"",D20+E20),"")</f>
      </c>
      <c r="I20" s="3">
        <f>D10</f>
        <v>700000</v>
      </c>
    </row>
    <row r="21" spans="2:9" ht="12">
      <c r="B21" s="1">
        <f>IF(COUNT(D10:D14)=5,1,"")</f>
        <v>1</v>
      </c>
      <c r="C21" s="7">
        <f>IF(COUNT(D10:D14)=5,D13,"")</f>
        <v>40543</v>
      </c>
      <c r="D21" s="3">
        <f>_xlfn.IFERROR(IF(B21&gt;$D$14,"",IF(PMT($D$12/12,$D$14,-$D$10,,IF($D$16="Beginning",1,0))&gt;I20,I20,PMT($D$12/12,$D$14,-$D$10,,IF($D$16="Beginning",1,0)))),"")</f>
        <v>3757.7513610849733</v>
      </c>
      <c r="E21" s="3">
        <f t="shared" si="0"/>
        <v>200</v>
      </c>
      <c r="F21" s="3">
        <f t="shared" si="1"/>
        <v>3957.7513610849733</v>
      </c>
      <c r="G21" s="3">
        <f aca="true" t="shared" si="2" ref="G21:G84">_xlfn.IFERROR(IF(B21&gt;$D$14,"",IF(C21=$D$11,0,I20*$D$12/12)),"")</f>
        <v>2916.6666666666665</v>
      </c>
      <c r="H21" s="3">
        <f aca="true" t="shared" si="3" ref="H21:H84">_xlfn.IFERROR(IF(B21&gt;$D$14,"",F21-G21),"")</f>
        <v>1041.0846944183068</v>
      </c>
      <c r="I21" s="3">
        <f aca="true" t="shared" si="4" ref="I21:I84">_xlfn.IFERROR(IF(B21&gt;$D$14,"",IF(F21=I20,0,I20-H21)),"")</f>
        <v>698958.9153055816</v>
      </c>
    </row>
    <row r="22" spans="2:12" ht="12">
      <c r="B22" s="1">
        <f aca="true" t="shared" si="5" ref="B22:B85">_xlfn.IFERROR(IF($D$14="","",IF(OR(B21=$D$14,I21=0),"",B21+1)),"")</f>
        <v>2</v>
      </c>
      <c r="C22" s="7">
        <f aca="true" t="shared" si="6" ref="C22:C85">_xlfn.IFERROR(IF(AND($D$16="End",B22&lt;=$D$14),EOMONTH(C21,1),IF(B22&gt;$D$14,"",DATE(YEAR(C21),MONTH(C21)+1,DAY(C21)))),"")</f>
        <v>40574</v>
      </c>
      <c r="D22" s="3">
        <f aca="true" t="shared" si="7" ref="D22:D85">_xlfn.IFERROR(IF(B22&gt;$D$14,"",IF(PMT($D$12/12,$D$14,-$D$10,,IF($D$16="Beginning",1,0))+$D$15&gt;I21*(1+$D$12/12),IF(D21&lt;I21,D21,I21),PMT($D$12/12,$D$14,-$D$10,,IF($D$16="Beginning",1,0)))),"")</f>
        <v>3757.7513610849733</v>
      </c>
      <c r="E22" s="3">
        <f t="shared" si="0"/>
        <v>200</v>
      </c>
      <c r="F22" s="3">
        <f t="shared" si="1"/>
        <v>3957.7513610849733</v>
      </c>
      <c r="G22" s="3">
        <f t="shared" si="2"/>
        <v>2912.3288137732566</v>
      </c>
      <c r="H22" s="3">
        <f t="shared" si="3"/>
        <v>1045.4225473117167</v>
      </c>
      <c r="I22" s="3">
        <f t="shared" si="4"/>
        <v>697913.4927582699</v>
      </c>
      <c r="L22" s="11"/>
    </row>
    <row r="23" spans="2:9" ht="12">
      <c r="B23" s="1">
        <f t="shared" si="5"/>
        <v>3</v>
      </c>
      <c r="C23" s="7">
        <f t="shared" si="6"/>
        <v>40602</v>
      </c>
      <c r="D23" s="3">
        <f t="shared" si="7"/>
        <v>3757.7513610849733</v>
      </c>
      <c r="E23" s="3">
        <f t="shared" si="0"/>
        <v>200</v>
      </c>
      <c r="F23" s="3">
        <f t="shared" si="1"/>
        <v>3957.7513610849733</v>
      </c>
      <c r="G23" s="3">
        <f t="shared" si="2"/>
        <v>2907.972886492791</v>
      </c>
      <c r="H23" s="3">
        <f t="shared" si="3"/>
        <v>1049.7784745921822</v>
      </c>
      <c r="I23" s="3">
        <f t="shared" si="4"/>
        <v>696863.7142836777</v>
      </c>
    </row>
    <row r="24" spans="2:9" ht="12">
      <c r="B24" s="1">
        <f t="shared" si="5"/>
        <v>4</v>
      </c>
      <c r="C24" s="7">
        <f t="shared" si="6"/>
        <v>40633</v>
      </c>
      <c r="D24" s="3">
        <f t="shared" si="7"/>
        <v>3757.7513610849733</v>
      </c>
      <c r="E24" s="3">
        <f t="shared" si="0"/>
        <v>200</v>
      </c>
      <c r="F24" s="3">
        <f t="shared" si="1"/>
        <v>3957.7513610849733</v>
      </c>
      <c r="G24" s="3">
        <f t="shared" si="2"/>
        <v>2903.5988095153243</v>
      </c>
      <c r="H24" s="3">
        <f t="shared" si="3"/>
        <v>1054.152551569649</v>
      </c>
      <c r="I24" s="3">
        <f t="shared" si="4"/>
        <v>695809.5617321081</v>
      </c>
    </row>
    <row r="25" spans="2:9" ht="12">
      <c r="B25" s="1">
        <f t="shared" si="5"/>
        <v>5</v>
      </c>
      <c r="C25" s="7">
        <f t="shared" si="6"/>
        <v>40663</v>
      </c>
      <c r="D25" s="3">
        <f t="shared" si="7"/>
        <v>3757.7513610849733</v>
      </c>
      <c r="E25" s="3">
        <f t="shared" si="0"/>
        <v>200</v>
      </c>
      <c r="F25" s="3">
        <f t="shared" si="1"/>
        <v>3957.7513610849733</v>
      </c>
      <c r="G25" s="3">
        <f t="shared" si="2"/>
        <v>2899.206507217117</v>
      </c>
      <c r="H25" s="3">
        <f t="shared" si="3"/>
        <v>1058.544853867856</v>
      </c>
      <c r="I25" s="3">
        <f t="shared" si="4"/>
        <v>694751.0168782403</v>
      </c>
    </row>
    <row r="26" spans="2:9" ht="12">
      <c r="B26" s="1">
        <f t="shared" si="5"/>
        <v>6</v>
      </c>
      <c r="C26" s="7">
        <f t="shared" si="6"/>
        <v>40694</v>
      </c>
      <c r="D26" s="3">
        <f t="shared" si="7"/>
        <v>3757.7513610849733</v>
      </c>
      <c r="E26" s="3">
        <f t="shared" si="0"/>
        <v>200</v>
      </c>
      <c r="F26" s="3">
        <f t="shared" si="1"/>
        <v>3957.7513610849733</v>
      </c>
      <c r="G26" s="3">
        <f t="shared" si="2"/>
        <v>2894.7959036593347</v>
      </c>
      <c r="H26" s="3">
        <f t="shared" si="3"/>
        <v>1062.9554574256385</v>
      </c>
      <c r="I26" s="3">
        <f t="shared" si="4"/>
        <v>693688.0614208146</v>
      </c>
    </row>
    <row r="27" spans="2:9" ht="12">
      <c r="B27" s="1">
        <f t="shared" si="5"/>
        <v>7</v>
      </c>
      <c r="C27" s="7">
        <f t="shared" si="6"/>
        <v>40724</v>
      </c>
      <c r="D27" s="3">
        <f t="shared" si="7"/>
        <v>3757.7513610849733</v>
      </c>
      <c r="E27" s="3">
        <f t="shared" si="0"/>
        <v>200</v>
      </c>
      <c r="F27" s="3">
        <f t="shared" si="1"/>
        <v>3957.7513610849733</v>
      </c>
      <c r="G27" s="3">
        <f t="shared" si="2"/>
        <v>2890.3669225867275</v>
      </c>
      <c r="H27" s="3">
        <f t="shared" si="3"/>
        <v>1067.3844384982458</v>
      </c>
      <c r="I27" s="3">
        <f t="shared" si="4"/>
        <v>692620.6769823163</v>
      </c>
    </row>
    <row r="28" spans="2:9" ht="12">
      <c r="B28" s="1">
        <f t="shared" si="5"/>
        <v>8</v>
      </c>
      <c r="C28" s="7">
        <f t="shared" si="6"/>
        <v>40755</v>
      </c>
      <c r="D28" s="3">
        <f t="shared" si="7"/>
        <v>3757.7513610849733</v>
      </c>
      <c r="E28" s="3">
        <f t="shared" si="0"/>
        <v>200</v>
      </c>
      <c r="F28" s="3">
        <f t="shared" si="1"/>
        <v>3957.7513610849733</v>
      </c>
      <c r="G28" s="3">
        <f t="shared" si="2"/>
        <v>2885.919487426318</v>
      </c>
      <c r="H28" s="3">
        <f t="shared" si="3"/>
        <v>1071.8318736586552</v>
      </c>
      <c r="I28" s="3">
        <f t="shared" si="4"/>
        <v>691548.8451086576</v>
      </c>
    </row>
    <row r="29" spans="2:9" ht="12">
      <c r="B29" s="1">
        <f t="shared" si="5"/>
        <v>9</v>
      </c>
      <c r="C29" s="7">
        <f t="shared" si="6"/>
        <v>40786</v>
      </c>
      <c r="D29" s="3">
        <f t="shared" si="7"/>
        <v>3757.7513610849733</v>
      </c>
      <c r="E29" s="3">
        <f t="shared" si="0"/>
        <v>200</v>
      </c>
      <c r="F29" s="3">
        <f t="shared" si="1"/>
        <v>3957.7513610849733</v>
      </c>
      <c r="G29" s="3">
        <f t="shared" si="2"/>
        <v>2881.4535212860737</v>
      </c>
      <c r="H29" s="3">
        <f t="shared" si="3"/>
        <v>1076.2978397988995</v>
      </c>
      <c r="I29" s="3">
        <f t="shared" si="4"/>
        <v>690472.5472688588</v>
      </c>
    </row>
    <row r="30" spans="2:9" ht="12">
      <c r="B30" s="1">
        <f t="shared" si="5"/>
        <v>10</v>
      </c>
      <c r="C30" s="7">
        <f t="shared" si="6"/>
        <v>40816</v>
      </c>
      <c r="D30" s="3">
        <f t="shared" si="7"/>
        <v>3757.7513610849733</v>
      </c>
      <c r="E30" s="3">
        <f t="shared" si="0"/>
        <v>200</v>
      </c>
      <c r="F30" s="3">
        <f t="shared" si="1"/>
        <v>3957.7513610849733</v>
      </c>
      <c r="G30" s="3">
        <f t="shared" si="2"/>
        <v>2876.9689469535783</v>
      </c>
      <c r="H30" s="3">
        <f t="shared" si="3"/>
        <v>1080.782414131395</v>
      </c>
      <c r="I30" s="3">
        <f t="shared" si="4"/>
        <v>689391.7648547273</v>
      </c>
    </row>
    <row r="31" spans="2:9" ht="12">
      <c r="B31" s="1">
        <f t="shared" si="5"/>
        <v>11</v>
      </c>
      <c r="C31" s="7">
        <f t="shared" si="6"/>
        <v>40847</v>
      </c>
      <c r="D31" s="3">
        <f t="shared" si="7"/>
        <v>3757.7513610849733</v>
      </c>
      <c r="E31" s="3">
        <f t="shared" si="0"/>
        <v>200</v>
      </c>
      <c r="F31" s="3">
        <f t="shared" si="1"/>
        <v>3957.7513610849733</v>
      </c>
      <c r="G31" s="3">
        <f t="shared" si="2"/>
        <v>2872.4656868946972</v>
      </c>
      <c r="H31" s="3">
        <f t="shared" si="3"/>
        <v>1085.285674190276</v>
      </c>
      <c r="I31" s="3">
        <f t="shared" si="4"/>
        <v>688306.479180537</v>
      </c>
    </row>
    <row r="32" spans="2:9" ht="12">
      <c r="B32" s="1">
        <f t="shared" si="5"/>
        <v>12</v>
      </c>
      <c r="C32" s="7">
        <f t="shared" si="6"/>
        <v>40877</v>
      </c>
      <c r="D32" s="3">
        <f t="shared" si="7"/>
        <v>3757.7513610849733</v>
      </c>
      <c r="E32" s="3">
        <f t="shared" si="0"/>
        <v>200</v>
      </c>
      <c r="F32" s="3">
        <f t="shared" si="1"/>
        <v>3957.7513610849733</v>
      </c>
      <c r="G32" s="3">
        <f t="shared" si="2"/>
        <v>2867.943663252238</v>
      </c>
      <c r="H32" s="3">
        <f t="shared" si="3"/>
        <v>1089.8076978327354</v>
      </c>
      <c r="I32" s="3">
        <f t="shared" si="4"/>
        <v>687216.6714827043</v>
      </c>
    </row>
    <row r="33" spans="2:9" ht="12">
      <c r="B33" s="1">
        <f t="shared" si="5"/>
        <v>13</v>
      </c>
      <c r="C33" s="7">
        <f t="shared" si="6"/>
        <v>40908</v>
      </c>
      <c r="D33" s="3">
        <f t="shared" si="7"/>
        <v>3757.7513610849733</v>
      </c>
      <c r="E33" s="3">
        <f t="shared" si="0"/>
        <v>200</v>
      </c>
      <c r="F33" s="3">
        <f t="shared" si="1"/>
        <v>3957.7513610849733</v>
      </c>
      <c r="G33" s="3">
        <f t="shared" si="2"/>
        <v>2863.4027978446015</v>
      </c>
      <c r="H33" s="3">
        <f t="shared" si="3"/>
        <v>1094.3485632403717</v>
      </c>
      <c r="I33" s="3">
        <f t="shared" si="4"/>
        <v>686122.322919464</v>
      </c>
    </row>
    <row r="34" spans="2:9" ht="12">
      <c r="B34" s="1">
        <f t="shared" si="5"/>
        <v>14</v>
      </c>
      <c r="C34" s="7">
        <f t="shared" si="6"/>
        <v>40939</v>
      </c>
      <c r="D34" s="3">
        <f t="shared" si="7"/>
        <v>3757.7513610849733</v>
      </c>
      <c r="E34" s="3">
        <f t="shared" si="0"/>
        <v>200</v>
      </c>
      <c r="F34" s="3">
        <f t="shared" si="1"/>
        <v>3957.7513610849733</v>
      </c>
      <c r="G34" s="3">
        <f t="shared" si="2"/>
        <v>2858.8430121644337</v>
      </c>
      <c r="H34" s="3">
        <f t="shared" si="3"/>
        <v>1098.9083489205395</v>
      </c>
      <c r="I34" s="3">
        <f t="shared" si="4"/>
        <v>685023.4145705434</v>
      </c>
    </row>
    <row r="35" spans="2:9" ht="12">
      <c r="B35" s="1">
        <f t="shared" si="5"/>
        <v>15</v>
      </c>
      <c r="C35" s="7">
        <f t="shared" si="6"/>
        <v>40968</v>
      </c>
      <c r="D35" s="3">
        <f t="shared" si="7"/>
        <v>3757.7513610849733</v>
      </c>
      <c r="E35" s="3">
        <f t="shared" si="0"/>
        <v>200</v>
      </c>
      <c r="F35" s="3">
        <f t="shared" si="1"/>
        <v>3957.7513610849733</v>
      </c>
      <c r="G35" s="3">
        <f t="shared" si="2"/>
        <v>2854.264227377265</v>
      </c>
      <c r="H35" s="3">
        <f t="shared" si="3"/>
        <v>1103.4871337077084</v>
      </c>
      <c r="I35" s="3">
        <f t="shared" si="4"/>
        <v>683919.9274368357</v>
      </c>
    </row>
    <row r="36" spans="2:9" ht="12">
      <c r="B36" s="1">
        <f t="shared" si="5"/>
        <v>16</v>
      </c>
      <c r="C36" s="7">
        <f t="shared" si="6"/>
        <v>40999</v>
      </c>
      <c r="D36" s="3">
        <f t="shared" si="7"/>
        <v>3757.7513610849733</v>
      </c>
      <c r="E36" s="3">
        <f t="shared" si="0"/>
        <v>200</v>
      </c>
      <c r="F36" s="3">
        <f t="shared" si="1"/>
        <v>3957.7513610849733</v>
      </c>
      <c r="G36" s="3">
        <f t="shared" si="2"/>
        <v>2849.6663643201487</v>
      </c>
      <c r="H36" s="3">
        <f t="shared" si="3"/>
        <v>1108.0849967648246</v>
      </c>
      <c r="I36" s="3">
        <f t="shared" si="4"/>
        <v>682811.8424400709</v>
      </c>
    </row>
    <row r="37" spans="2:9" ht="12">
      <c r="B37" s="1">
        <f t="shared" si="5"/>
        <v>17</v>
      </c>
      <c r="C37" s="7">
        <f t="shared" si="6"/>
        <v>41029</v>
      </c>
      <c r="D37" s="3">
        <f t="shared" si="7"/>
        <v>3757.7513610849733</v>
      </c>
      <c r="E37" s="3">
        <f t="shared" si="0"/>
        <v>200</v>
      </c>
      <c r="F37" s="3">
        <f t="shared" si="1"/>
        <v>3957.7513610849733</v>
      </c>
      <c r="G37" s="3">
        <f t="shared" si="2"/>
        <v>2845.0493435002954</v>
      </c>
      <c r="H37" s="3">
        <f t="shared" si="3"/>
        <v>1112.7020175846778</v>
      </c>
      <c r="I37" s="3">
        <f t="shared" si="4"/>
        <v>681699.1404224862</v>
      </c>
    </row>
    <row r="38" spans="2:9" ht="12">
      <c r="B38" s="1">
        <f t="shared" si="5"/>
        <v>18</v>
      </c>
      <c r="C38" s="7">
        <f t="shared" si="6"/>
        <v>41060</v>
      </c>
      <c r="D38" s="3">
        <f t="shared" si="7"/>
        <v>3757.7513610849733</v>
      </c>
      <c r="E38" s="3">
        <f t="shared" si="0"/>
        <v>200</v>
      </c>
      <c r="F38" s="3">
        <f t="shared" si="1"/>
        <v>3957.7513610849733</v>
      </c>
      <c r="G38" s="3">
        <f t="shared" si="2"/>
        <v>2840.4130850936926</v>
      </c>
      <c r="H38" s="3">
        <f t="shared" si="3"/>
        <v>1117.3382759912806</v>
      </c>
      <c r="I38" s="3">
        <f t="shared" si="4"/>
        <v>680581.802146495</v>
      </c>
    </row>
    <row r="39" spans="2:9" ht="12">
      <c r="B39" s="1">
        <f t="shared" si="5"/>
        <v>19</v>
      </c>
      <c r="C39" s="7">
        <f t="shared" si="6"/>
        <v>41090</v>
      </c>
      <c r="D39" s="3">
        <f t="shared" si="7"/>
        <v>3757.7513610849733</v>
      </c>
      <c r="E39" s="3">
        <f t="shared" si="0"/>
        <v>200</v>
      </c>
      <c r="F39" s="3">
        <f t="shared" si="1"/>
        <v>3957.7513610849733</v>
      </c>
      <c r="G39" s="3">
        <f t="shared" si="2"/>
        <v>2835.757508943729</v>
      </c>
      <c r="H39" s="3">
        <f t="shared" si="3"/>
        <v>1121.9938521412441</v>
      </c>
      <c r="I39" s="3">
        <f t="shared" si="4"/>
        <v>679459.8082943538</v>
      </c>
    </row>
    <row r="40" spans="2:9" ht="12">
      <c r="B40" s="1">
        <f t="shared" si="5"/>
        <v>20</v>
      </c>
      <c r="C40" s="7">
        <f t="shared" si="6"/>
        <v>41121</v>
      </c>
      <c r="D40" s="3">
        <f t="shared" si="7"/>
        <v>3757.7513610849733</v>
      </c>
      <c r="E40" s="3">
        <f t="shared" si="0"/>
        <v>200</v>
      </c>
      <c r="F40" s="3">
        <f t="shared" si="1"/>
        <v>3957.7513610849733</v>
      </c>
      <c r="G40" s="3">
        <f t="shared" si="2"/>
        <v>2831.0825345598078</v>
      </c>
      <c r="H40" s="3">
        <f t="shared" si="3"/>
        <v>1126.6688265251655</v>
      </c>
      <c r="I40" s="3">
        <f t="shared" si="4"/>
        <v>678333.1394678286</v>
      </c>
    </row>
    <row r="41" spans="2:9" ht="12">
      <c r="B41" s="1">
        <f t="shared" si="5"/>
        <v>21</v>
      </c>
      <c r="C41" s="7">
        <f t="shared" si="6"/>
        <v>41152</v>
      </c>
      <c r="D41" s="3">
        <f t="shared" si="7"/>
        <v>3757.7513610849733</v>
      </c>
      <c r="E41" s="3">
        <f t="shared" si="0"/>
        <v>200</v>
      </c>
      <c r="F41" s="3">
        <f t="shared" si="1"/>
        <v>3957.7513610849733</v>
      </c>
      <c r="G41" s="3">
        <f t="shared" si="2"/>
        <v>2826.3880811159524</v>
      </c>
      <c r="H41" s="3">
        <f t="shared" si="3"/>
        <v>1131.3632799690208</v>
      </c>
      <c r="I41" s="3">
        <f t="shared" si="4"/>
        <v>677201.7761878596</v>
      </c>
    </row>
    <row r="42" spans="2:9" ht="12">
      <c r="B42" s="1">
        <f t="shared" si="5"/>
        <v>22</v>
      </c>
      <c r="C42" s="7">
        <f t="shared" si="6"/>
        <v>41182</v>
      </c>
      <c r="D42" s="3">
        <f t="shared" si="7"/>
        <v>3757.7513610849733</v>
      </c>
      <c r="E42" s="3">
        <f t="shared" si="0"/>
        <v>200</v>
      </c>
      <c r="F42" s="3">
        <f t="shared" si="1"/>
        <v>3957.7513610849733</v>
      </c>
      <c r="G42" s="3">
        <f t="shared" si="2"/>
        <v>2821.6740674494154</v>
      </c>
      <c r="H42" s="3">
        <f t="shared" si="3"/>
        <v>1136.077293635558</v>
      </c>
      <c r="I42" s="3">
        <f t="shared" si="4"/>
        <v>676065.698894224</v>
      </c>
    </row>
    <row r="43" spans="2:9" ht="12">
      <c r="B43" s="1">
        <f t="shared" si="5"/>
        <v>23</v>
      </c>
      <c r="C43" s="7">
        <f t="shared" si="6"/>
        <v>41213</v>
      </c>
      <c r="D43" s="3">
        <f t="shared" si="7"/>
        <v>3757.7513610849733</v>
      </c>
      <c r="E43" s="3">
        <f t="shared" si="0"/>
        <v>200</v>
      </c>
      <c r="F43" s="3">
        <f t="shared" si="1"/>
        <v>3957.7513610849733</v>
      </c>
      <c r="G43" s="3">
        <f t="shared" si="2"/>
        <v>2816.9404120592667</v>
      </c>
      <c r="H43" s="3">
        <f t="shared" si="3"/>
        <v>1140.8109490257066</v>
      </c>
      <c r="I43" s="3">
        <f t="shared" si="4"/>
        <v>674924.8879451983</v>
      </c>
    </row>
    <row r="44" spans="2:9" ht="12">
      <c r="B44" s="1">
        <f t="shared" si="5"/>
        <v>24</v>
      </c>
      <c r="C44" s="7">
        <f t="shared" si="6"/>
        <v>41243</v>
      </c>
      <c r="D44" s="3">
        <f t="shared" si="7"/>
        <v>3757.7513610849733</v>
      </c>
      <c r="E44" s="3">
        <f t="shared" si="0"/>
        <v>200</v>
      </c>
      <c r="F44" s="3">
        <f t="shared" si="1"/>
        <v>3957.7513610849733</v>
      </c>
      <c r="G44" s="3">
        <f t="shared" si="2"/>
        <v>2812.1870331049936</v>
      </c>
      <c r="H44" s="3">
        <f t="shared" si="3"/>
        <v>1145.5643279799797</v>
      </c>
      <c r="I44" s="3">
        <f t="shared" si="4"/>
        <v>673779.3236172184</v>
      </c>
    </row>
    <row r="45" spans="2:9" ht="12">
      <c r="B45" s="1">
        <f t="shared" si="5"/>
        <v>25</v>
      </c>
      <c r="C45" s="7">
        <f t="shared" si="6"/>
        <v>41274</v>
      </c>
      <c r="D45" s="3">
        <f t="shared" si="7"/>
        <v>3757.7513610849733</v>
      </c>
      <c r="E45" s="3">
        <f t="shared" si="0"/>
        <v>200</v>
      </c>
      <c r="F45" s="3">
        <f t="shared" si="1"/>
        <v>3957.7513610849733</v>
      </c>
      <c r="G45" s="3">
        <f t="shared" si="2"/>
        <v>2807.413848405077</v>
      </c>
      <c r="H45" s="3">
        <f t="shared" si="3"/>
        <v>1150.3375126798965</v>
      </c>
      <c r="I45" s="3">
        <f t="shared" si="4"/>
        <v>672628.9861045385</v>
      </c>
    </row>
    <row r="46" spans="2:9" ht="12">
      <c r="B46" s="1">
        <f t="shared" si="5"/>
        <v>26</v>
      </c>
      <c r="C46" s="7">
        <f t="shared" si="6"/>
        <v>41305</v>
      </c>
      <c r="D46" s="3">
        <f t="shared" si="7"/>
        <v>3757.7513610849733</v>
      </c>
      <c r="E46" s="3">
        <f t="shared" si="0"/>
        <v>200</v>
      </c>
      <c r="F46" s="3">
        <f t="shared" si="1"/>
        <v>3957.7513610849733</v>
      </c>
      <c r="G46" s="3">
        <f t="shared" si="2"/>
        <v>2802.620775435578</v>
      </c>
      <c r="H46" s="3">
        <f t="shared" si="3"/>
        <v>1155.1305856493955</v>
      </c>
      <c r="I46" s="3">
        <f t="shared" si="4"/>
        <v>671473.8555188891</v>
      </c>
    </row>
    <row r="47" spans="2:9" ht="12">
      <c r="B47" s="1">
        <f t="shared" si="5"/>
        <v>27</v>
      </c>
      <c r="C47" s="7">
        <f t="shared" si="6"/>
        <v>41333</v>
      </c>
      <c r="D47" s="3">
        <f t="shared" si="7"/>
        <v>3757.7513610849733</v>
      </c>
      <c r="E47" s="3">
        <f t="shared" si="0"/>
        <v>200</v>
      </c>
      <c r="F47" s="3">
        <f t="shared" si="1"/>
        <v>3957.7513610849733</v>
      </c>
      <c r="G47" s="3">
        <f t="shared" si="2"/>
        <v>2797.807731328705</v>
      </c>
      <c r="H47" s="3">
        <f t="shared" si="3"/>
        <v>1159.9436297562684</v>
      </c>
      <c r="I47" s="3">
        <f t="shared" si="4"/>
        <v>670313.9118891329</v>
      </c>
    </row>
    <row r="48" spans="2:9" ht="12">
      <c r="B48" s="1">
        <f t="shared" si="5"/>
        <v>28</v>
      </c>
      <c r="C48" s="7">
        <f t="shared" si="6"/>
        <v>41364</v>
      </c>
      <c r="D48" s="3">
        <f t="shared" si="7"/>
        <v>3757.7513610849733</v>
      </c>
      <c r="E48" s="3">
        <f t="shared" si="0"/>
        <v>200</v>
      </c>
      <c r="F48" s="3">
        <f t="shared" si="1"/>
        <v>3957.7513610849733</v>
      </c>
      <c r="G48" s="3">
        <f t="shared" si="2"/>
        <v>2792.9746328713877</v>
      </c>
      <c r="H48" s="3">
        <f t="shared" si="3"/>
        <v>1164.7767282135856</v>
      </c>
      <c r="I48" s="3">
        <f t="shared" si="4"/>
        <v>669149.1351609194</v>
      </c>
    </row>
    <row r="49" spans="2:9" ht="12">
      <c r="B49" s="1">
        <f t="shared" si="5"/>
        <v>29</v>
      </c>
      <c r="C49" s="7">
        <f t="shared" si="6"/>
        <v>41394</v>
      </c>
      <c r="D49" s="3">
        <f t="shared" si="7"/>
        <v>3757.7513610849733</v>
      </c>
      <c r="E49" s="3">
        <f t="shared" si="0"/>
        <v>200</v>
      </c>
      <c r="F49" s="3">
        <f t="shared" si="1"/>
        <v>3957.7513610849733</v>
      </c>
      <c r="G49" s="3">
        <f t="shared" si="2"/>
        <v>2788.121396503831</v>
      </c>
      <c r="H49" s="3">
        <f t="shared" si="3"/>
        <v>1169.6299645811423</v>
      </c>
      <c r="I49" s="3">
        <f t="shared" si="4"/>
        <v>667979.5051963383</v>
      </c>
    </row>
    <row r="50" spans="2:9" ht="12">
      <c r="B50" s="1">
        <f t="shared" si="5"/>
        <v>30</v>
      </c>
      <c r="C50" s="7">
        <f t="shared" si="6"/>
        <v>41425</v>
      </c>
      <c r="D50" s="3">
        <f t="shared" si="7"/>
        <v>3757.7513610849733</v>
      </c>
      <c r="E50" s="3">
        <f t="shared" si="0"/>
        <v>200</v>
      </c>
      <c r="F50" s="3">
        <f t="shared" si="1"/>
        <v>3957.7513610849733</v>
      </c>
      <c r="G50" s="3">
        <f t="shared" si="2"/>
        <v>2783.247938318076</v>
      </c>
      <c r="H50" s="3">
        <f t="shared" si="3"/>
        <v>1174.503422766897</v>
      </c>
      <c r="I50" s="3">
        <f t="shared" si="4"/>
        <v>666805.0017735714</v>
      </c>
    </row>
    <row r="51" spans="2:9" ht="12">
      <c r="B51" s="1">
        <f t="shared" si="5"/>
        <v>31</v>
      </c>
      <c r="C51" s="7">
        <f t="shared" si="6"/>
        <v>41455</v>
      </c>
      <c r="D51" s="3">
        <f t="shared" si="7"/>
        <v>3757.7513610849733</v>
      </c>
      <c r="E51" s="3">
        <f t="shared" si="0"/>
        <v>200</v>
      </c>
      <c r="F51" s="3">
        <f t="shared" si="1"/>
        <v>3957.7513610849733</v>
      </c>
      <c r="G51" s="3">
        <f t="shared" si="2"/>
        <v>2778.3541740565474</v>
      </c>
      <c r="H51" s="3">
        <f t="shared" si="3"/>
        <v>1179.3971870284258</v>
      </c>
      <c r="I51" s="3">
        <f t="shared" si="4"/>
        <v>665625.6045865429</v>
      </c>
    </row>
    <row r="52" spans="2:9" ht="12">
      <c r="B52" s="1">
        <f t="shared" si="5"/>
        <v>32</v>
      </c>
      <c r="C52" s="7">
        <f t="shared" si="6"/>
        <v>41486</v>
      </c>
      <c r="D52" s="3">
        <f t="shared" si="7"/>
        <v>3757.7513610849733</v>
      </c>
      <c r="E52" s="3">
        <f t="shared" si="0"/>
        <v>200</v>
      </c>
      <c r="F52" s="3">
        <f t="shared" si="1"/>
        <v>3957.7513610849733</v>
      </c>
      <c r="G52" s="3">
        <f t="shared" si="2"/>
        <v>2773.4400191105956</v>
      </c>
      <c r="H52" s="3">
        <f t="shared" si="3"/>
        <v>1184.3113419743777</v>
      </c>
      <c r="I52" s="3">
        <f t="shared" si="4"/>
        <v>664441.2932445685</v>
      </c>
    </row>
    <row r="53" spans="2:9" ht="12">
      <c r="B53" s="1">
        <f t="shared" si="5"/>
        <v>33</v>
      </c>
      <c r="C53" s="7">
        <f t="shared" si="6"/>
        <v>41517</v>
      </c>
      <c r="D53" s="3">
        <f t="shared" si="7"/>
        <v>3757.7513610849733</v>
      </c>
      <c r="E53" s="3">
        <f t="shared" si="0"/>
        <v>200</v>
      </c>
      <c r="F53" s="3">
        <f t="shared" si="1"/>
        <v>3957.7513610849733</v>
      </c>
      <c r="G53" s="3">
        <f t="shared" si="2"/>
        <v>2768.5053885190355</v>
      </c>
      <c r="H53" s="3">
        <f t="shared" si="3"/>
        <v>1189.2459725659378</v>
      </c>
      <c r="I53" s="3">
        <f t="shared" si="4"/>
        <v>663252.0472720026</v>
      </c>
    </row>
    <row r="54" spans="2:9" ht="12">
      <c r="B54" s="1">
        <f t="shared" si="5"/>
        <v>34</v>
      </c>
      <c r="C54" s="7">
        <f t="shared" si="6"/>
        <v>41547</v>
      </c>
      <c r="D54" s="3">
        <f t="shared" si="7"/>
        <v>3757.7513610849733</v>
      </c>
      <c r="E54" s="3">
        <f t="shared" si="0"/>
        <v>200</v>
      </c>
      <c r="F54" s="3">
        <f t="shared" si="1"/>
        <v>3957.7513610849733</v>
      </c>
      <c r="G54" s="3">
        <f t="shared" si="2"/>
        <v>2763.550196966677</v>
      </c>
      <c r="H54" s="3">
        <f t="shared" si="3"/>
        <v>1194.2011641182962</v>
      </c>
      <c r="I54" s="3">
        <f t="shared" si="4"/>
        <v>662057.8461078843</v>
      </c>
    </row>
    <row r="55" spans="2:9" ht="12">
      <c r="B55" s="1">
        <f t="shared" si="5"/>
        <v>35</v>
      </c>
      <c r="C55" s="7">
        <f t="shared" si="6"/>
        <v>41578</v>
      </c>
      <c r="D55" s="3">
        <f t="shared" si="7"/>
        <v>3757.7513610849733</v>
      </c>
      <c r="E55" s="3">
        <f t="shared" si="0"/>
        <v>200</v>
      </c>
      <c r="F55" s="3">
        <f t="shared" si="1"/>
        <v>3957.7513610849733</v>
      </c>
      <c r="G55" s="3">
        <f t="shared" si="2"/>
        <v>2758.5743587828515</v>
      </c>
      <c r="H55" s="3">
        <f t="shared" si="3"/>
        <v>1199.1770023021218</v>
      </c>
      <c r="I55" s="3">
        <f t="shared" si="4"/>
        <v>660858.6691055822</v>
      </c>
    </row>
    <row r="56" spans="2:9" ht="12">
      <c r="B56" s="1">
        <f t="shared" si="5"/>
        <v>36</v>
      </c>
      <c r="C56" s="7">
        <f t="shared" si="6"/>
        <v>41608</v>
      </c>
      <c r="D56" s="3">
        <f t="shared" si="7"/>
        <v>3757.7513610849733</v>
      </c>
      <c r="E56" s="3">
        <f t="shared" si="0"/>
        <v>200</v>
      </c>
      <c r="F56" s="3">
        <f t="shared" si="1"/>
        <v>3957.7513610849733</v>
      </c>
      <c r="G56" s="3">
        <f t="shared" si="2"/>
        <v>2753.577787939926</v>
      </c>
      <c r="H56" s="3">
        <f t="shared" si="3"/>
        <v>1204.1735731450472</v>
      </c>
      <c r="I56" s="3">
        <f t="shared" si="4"/>
        <v>659654.4955324371</v>
      </c>
    </row>
    <row r="57" spans="2:9" ht="12">
      <c r="B57" s="1">
        <f t="shared" si="5"/>
        <v>37</v>
      </c>
      <c r="C57" s="7">
        <f t="shared" si="6"/>
        <v>41639</v>
      </c>
      <c r="D57" s="3">
        <f t="shared" si="7"/>
        <v>3757.7513610849733</v>
      </c>
      <c r="E57" s="3">
        <f t="shared" si="0"/>
        <v>200</v>
      </c>
      <c r="F57" s="3">
        <f t="shared" si="1"/>
        <v>3957.7513610849733</v>
      </c>
      <c r="G57" s="3">
        <f t="shared" si="2"/>
        <v>2748.5603980518213</v>
      </c>
      <c r="H57" s="3">
        <f t="shared" si="3"/>
        <v>1209.190963033152</v>
      </c>
      <c r="I57" s="3">
        <f t="shared" si="4"/>
        <v>658445.304569404</v>
      </c>
    </row>
    <row r="58" spans="2:9" ht="12">
      <c r="B58" s="1">
        <f t="shared" si="5"/>
        <v>38</v>
      </c>
      <c r="C58" s="7">
        <f t="shared" si="6"/>
        <v>41670</v>
      </c>
      <c r="D58" s="3">
        <f t="shared" si="7"/>
        <v>3757.7513610849733</v>
      </c>
      <c r="E58" s="3">
        <f t="shared" si="0"/>
        <v>200</v>
      </c>
      <c r="F58" s="3">
        <f t="shared" si="1"/>
        <v>3957.7513610849733</v>
      </c>
      <c r="G58" s="3">
        <f t="shared" si="2"/>
        <v>2743.5221023725167</v>
      </c>
      <c r="H58" s="3">
        <f t="shared" si="3"/>
        <v>1214.2292587124566</v>
      </c>
      <c r="I58" s="3">
        <f t="shared" si="4"/>
        <v>657231.0753106915</v>
      </c>
    </row>
    <row r="59" spans="2:9" ht="12">
      <c r="B59" s="1">
        <f t="shared" si="5"/>
        <v>39</v>
      </c>
      <c r="C59" s="7">
        <f t="shared" si="6"/>
        <v>41698</v>
      </c>
      <c r="D59" s="3">
        <f t="shared" si="7"/>
        <v>3757.7513610849733</v>
      </c>
      <c r="E59" s="3">
        <f t="shared" si="0"/>
        <v>200</v>
      </c>
      <c r="F59" s="3">
        <f t="shared" si="1"/>
        <v>3957.7513610849733</v>
      </c>
      <c r="G59" s="3">
        <f t="shared" si="2"/>
        <v>2738.462813794548</v>
      </c>
      <c r="H59" s="3">
        <f t="shared" si="3"/>
        <v>1219.2885472904254</v>
      </c>
      <c r="I59" s="3">
        <f t="shared" si="4"/>
        <v>656011.7867634011</v>
      </c>
    </row>
    <row r="60" spans="2:9" ht="12">
      <c r="B60" s="1">
        <f t="shared" si="5"/>
        <v>40</v>
      </c>
      <c r="C60" s="7">
        <f t="shared" si="6"/>
        <v>41729</v>
      </c>
      <c r="D60" s="3">
        <f t="shared" si="7"/>
        <v>3757.7513610849733</v>
      </c>
      <c r="E60" s="3">
        <f t="shared" si="0"/>
        <v>200</v>
      </c>
      <c r="F60" s="3">
        <f t="shared" si="1"/>
        <v>3957.7513610849733</v>
      </c>
      <c r="G60" s="3">
        <f t="shared" si="2"/>
        <v>2733.3824448475048</v>
      </c>
      <c r="H60" s="3">
        <f t="shared" si="3"/>
        <v>1224.3689162374685</v>
      </c>
      <c r="I60" s="3">
        <f t="shared" si="4"/>
        <v>654787.4178471636</v>
      </c>
    </row>
    <row r="61" spans="2:9" ht="12">
      <c r="B61" s="1">
        <f t="shared" si="5"/>
        <v>41</v>
      </c>
      <c r="C61" s="7">
        <f t="shared" si="6"/>
        <v>41759</v>
      </c>
      <c r="D61" s="3">
        <f t="shared" si="7"/>
        <v>3757.7513610849733</v>
      </c>
      <c r="E61" s="3">
        <f t="shared" si="0"/>
        <v>200</v>
      </c>
      <c r="F61" s="3">
        <f t="shared" si="1"/>
        <v>3957.7513610849733</v>
      </c>
      <c r="G61" s="3">
        <f t="shared" si="2"/>
        <v>2728.2809076965154</v>
      </c>
      <c r="H61" s="3">
        <f t="shared" si="3"/>
        <v>1229.4704533884578</v>
      </c>
      <c r="I61" s="3">
        <f t="shared" si="4"/>
        <v>653557.9473937752</v>
      </c>
    </row>
    <row r="62" spans="2:9" ht="12">
      <c r="B62" s="1">
        <f t="shared" si="5"/>
        <v>42</v>
      </c>
      <c r="C62" s="7">
        <f t="shared" si="6"/>
        <v>41790</v>
      </c>
      <c r="D62" s="3">
        <f t="shared" si="7"/>
        <v>3757.7513610849733</v>
      </c>
      <c r="E62" s="3">
        <f t="shared" si="0"/>
        <v>200</v>
      </c>
      <c r="F62" s="3">
        <f t="shared" si="1"/>
        <v>3957.7513610849733</v>
      </c>
      <c r="G62" s="3">
        <f t="shared" si="2"/>
        <v>2723.15811414073</v>
      </c>
      <c r="H62" s="3">
        <f t="shared" si="3"/>
        <v>1234.5932469442432</v>
      </c>
      <c r="I62" s="3">
        <f t="shared" si="4"/>
        <v>652323.354146831</v>
      </c>
    </row>
    <row r="63" spans="2:9" ht="12">
      <c r="B63" s="1">
        <f t="shared" si="5"/>
        <v>43</v>
      </c>
      <c r="C63" s="7">
        <f t="shared" si="6"/>
        <v>41820</v>
      </c>
      <c r="D63" s="3">
        <f t="shared" si="7"/>
        <v>3757.7513610849733</v>
      </c>
      <c r="E63" s="3">
        <f t="shared" si="0"/>
        <v>200</v>
      </c>
      <c r="F63" s="3">
        <f t="shared" si="1"/>
        <v>3957.7513610849733</v>
      </c>
      <c r="G63" s="3">
        <f t="shared" si="2"/>
        <v>2718.0139756117956</v>
      </c>
      <c r="H63" s="3">
        <f t="shared" si="3"/>
        <v>1239.7373854731777</v>
      </c>
      <c r="I63" s="3">
        <f t="shared" si="4"/>
        <v>651083.6167613578</v>
      </c>
    </row>
    <row r="64" spans="2:9" ht="12">
      <c r="B64" s="1">
        <f t="shared" si="5"/>
        <v>44</v>
      </c>
      <c r="C64" s="7">
        <f t="shared" si="6"/>
        <v>41851</v>
      </c>
      <c r="D64" s="3">
        <f t="shared" si="7"/>
        <v>3757.7513610849733</v>
      </c>
      <c r="E64" s="3">
        <f t="shared" si="0"/>
        <v>200</v>
      </c>
      <c r="F64" s="3">
        <f t="shared" si="1"/>
        <v>3957.7513610849733</v>
      </c>
      <c r="G64" s="3">
        <f t="shared" si="2"/>
        <v>2712.848403172324</v>
      </c>
      <c r="H64" s="3">
        <f t="shared" si="3"/>
        <v>1244.902957912649</v>
      </c>
      <c r="I64" s="3">
        <f t="shared" si="4"/>
        <v>649838.7138034451</v>
      </c>
    </row>
    <row r="65" spans="2:9" ht="12">
      <c r="B65" s="1">
        <f t="shared" si="5"/>
        <v>45</v>
      </c>
      <c r="C65" s="7">
        <f t="shared" si="6"/>
        <v>41882</v>
      </c>
      <c r="D65" s="3">
        <f t="shared" si="7"/>
        <v>3757.7513610849733</v>
      </c>
      <c r="E65" s="3">
        <f t="shared" si="0"/>
        <v>200</v>
      </c>
      <c r="F65" s="3">
        <f t="shared" si="1"/>
        <v>3957.7513610849733</v>
      </c>
      <c r="G65" s="3">
        <f t="shared" si="2"/>
        <v>2707.6613075143546</v>
      </c>
      <c r="H65" s="3">
        <f t="shared" si="3"/>
        <v>1250.0900535706187</v>
      </c>
      <c r="I65" s="3">
        <f t="shared" si="4"/>
        <v>648588.6237498745</v>
      </c>
    </row>
    <row r="66" spans="2:9" ht="12">
      <c r="B66" s="1">
        <f t="shared" si="5"/>
        <v>46</v>
      </c>
      <c r="C66" s="7">
        <f t="shared" si="6"/>
        <v>41912</v>
      </c>
      <c r="D66" s="3">
        <f t="shared" si="7"/>
        <v>3757.7513610849733</v>
      </c>
      <c r="E66" s="3">
        <f t="shared" si="0"/>
        <v>200</v>
      </c>
      <c r="F66" s="3">
        <f t="shared" si="1"/>
        <v>3957.7513610849733</v>
      </c>
      <c r="G66" s="3">
        <f t="shared" si="2"/>
        <v>2702.4525989578106</v>
      </c>
      <c r="H66" s="3">
        <f t="shared" si="3"/>
        <v>1255.2987621271627</v>
      </c>
      <c r="I66" s="3">
        <f t="shared" si="4"/>
        <v>647333.3249877474</v>
      </c>
    </row>
    <row r="67" spans="2:9" ht="12">
      <c r="B67" s="1">
        <f t="shared" si="5"/>
        <v>47</v>
      </c>
      <c r="C67" s="7">
        <f t="shared" si="6"/>
        <v>41943</v>
      </c>
      <c r="D67" s="3">
        <f t="shared" si="7"/>
        <v>3757.7513610849733</v>
      </c>
      <c r="E67" s="3">
        <f t="shared" si="0"/>
        <v>200</v>
      </c>
      <c r="F67" s="3">
        <f t="shared" si="1"/>
        <v>3957.7513610849733</v>
      </c>
      <c r="G67" s="3">
        <f t="shared" si="2"/>
        <v>2697.2221874489474</v>
      </c>
      <c r="H67" s="3">
        <f t="shared" si="3"/>
        <v>1260.529173636026</v>
      </c>
      <c r="I67" s="3">
        <f t="shared" si="4"/>
        <v>646072.7958141114</v>
      </c>
    </row>
    <row r="68" spans="2:9" ht="12">
      <c r="B68" s="1">
        <f t="shared" si="5"/>
        <v>48</v>
      </c>
      <c r="C68" s="7">
        <f t="shared" si="6"/>
        <v>41973</v>
      </c>
      <c r="D68" s="3">
        <f t="shared" si="7"/>
        <v>3757.7513610849733</v>
      </c>
      <c r="E68" s="3">
        <f t="shared" si="0"/>
        <v>200</v>
      </c>
      <c r="F68" s="3">
        <f t="shared" si="1"/>
        <v>3957.7513610849733</v>
      </c>
      <c r="G68" s="3">
        <f t="shared" si="2"/>
        <v>2691.9699825587973</v>
      </c>
      <c r="H68" s="3">
        <f t="shared" si="3"/>
        <v>1265.781378526176</v>
      </c>
      <c r="I68" s="3">
        <f t="shared" si="4"/>
        <v>644807.0144355852</v>
      </c>
    </row>
    <row r="69" spans="2:9" ht="12">
      <c r="B69" s="1">
        <f t="shared" si="5"/>
        <v>49</v>
      </c>
      <c r="C69" s="7">
        <f t="shared" si="6"/>
        <v>42004</v>
      </c>
      <c r="D69" s="3">
        <f t="shared" si="7"/>
        <v>3757.7513610849733</v>
      </c>
      <c r="E69" s="3">
        <f t="shared" si="0"/>
        <v>200</v>
      </c>
      <c r="F69" s="3">
        <f t="shared" si="1"/>
        <v>3957.7513610849733</v>
      </c>
      <c r="G69" s="3">
        <f t="shared" si="2"/>
        <v>2686.6958934816053</v>
      </c>
      <c r="H69" s="3">
        <f t="shared" si="3"/>
        <v>1271.055467603368</v>
      </c>
      <c r="I69" s="3">
        <f t="shared" si="4"/>
        <v>643535.9589679819</v>
      </c>
    </row>
    <row r="70" spans="2:9" ht="12">
      <c r="B70" s="1">
        <f t="shared" si="5"/>
        <v>50</v>
      </c>
      <c r="C70" s="7">
        <f t="shared" si="6"/>
        <v>42035</v>
      </c>
      <c r="D70" s="3">
        <f t="shared" si="7"/>
        <v>3757.7513610849733</v>
      </c>
      <c r="E70" s="3">
        <f t="shared" si="0"/>
        <v>200</v>
      </c>
      <c r="F70" s="3">
        <f t="shared" si="1"/>
        <v>3957.7513610849733</v>
      </c>
      <c r="G70" s="3">
        <f t="shared" si="2"/>
        <v>2681.399829033258</v>
      </c>
      <c r="H70" s="3">
        <f t="shared" si="3"/>
        <v>1276.3515320517154</v>
      </c>
      <c r="I70" s="3">
        <f t="shared" si="4"/>
        <v>642259.6074359302</v>
      </c>
    </row>
    <row r="71" spans="2:9" ht="12">
      <c r="B71" s="1">
        <f t="shared" si="5"/>
        <v>51</v>
      </c>
      <c r="C71" s="7">
        <f t="shared" si="6"/>
        <v>42063</v>
      </c>
      <c r="D71" s="3">
        <f t="shared" si="7"/>
        <v>3757.7513610849733</v>
      </c>
      <c r="E71" s="3">
        <f t="shared" si="0"/>
        <v>200</v>
      </c>
      <c r="F71" s="3">
        <f t="shared" si="1"/>
        <v>3957.7513610849733</v>
      </c>
      <c r="G71" s="3">
        <f t="shared" si="2"/>
        <v>2676.0816976497094</v>
      </c>
      <c r="H71" s="3">
        <f t="shared" si="3"/>
        <v>1281.6696634352638</v>
      </c>
      <c r="I71" s="3">
        <f t="shared" si="4"/>
        <v>640977.9377724949</v>
      </c>
    </row>
    <row r="72" spans="2:9" ht="12">
      <c r="B72" s="1">
        <f t="shared" si="5"/>
        <v>52</v>
      </c>
      <c r="C72" s="7">
        <f t="shared" si="6"/>
        <v>42094</v>
      </c>
      <c r="D72" s="3">
        <f t="shared" si="7"/>
        <v>3757.7513610849733</v>
      </c>
      <c r="E72" s="3">
        <f t="shared" si="0"/>
        <v>200</v>
      </c>
      <c r="F72" s="3">
        <f t="shared" si="1"/>
        <v>3957.7513610849733</v>
      </c>
      <c r="G72" s="3">
        <f t="shared" si="2"/>
        <v>2670.7414073853956</v>
      </c>
      <c r="H72" s="3">
        <f t="shared" si="3"/>
        <v>1287.0099536995776</v>
      </c>
      <c r="I72" s="3">
        <f t="shared" si="4"/>
        <v>639690.9278187953</v>
      </c>
    </row>
    <row r="73" spans="2:9" ht="12">
      <c r="B73" s="1">
        <f t="shared" si="5"/>
        <v>53</v>
      </c>
      <c r="C73" s="7">
        <f t="shared" si="6"/>
        <v>42124</v>
      </c>
      <c r="D73" s="3">
        <f t="shared" si="7"/>
        <v>3757.7513610849733</v>
      </c>
      <c r="E73" s="3">
        <f t="shared" si="0"/>
        <v>200</v>
      </c>
      <c r="F73" s="3">
        <f t="shared" si="1"/>
        <v>3957.7513610849733</v>
      </c>
      <c r="G73" s="3">
        <f t="shared" si="2"/>
        <v>2665.378865911647</v>
      </c>
      <c r="H73" s="3">
        <f t="shared" si="3"/>
        <v>1292.3724951733261</v>
      </c>
      <c r="I73" s="3">
        <f t="shared" si="4"/>
        <v>638398.555323622</v>
      </c>
    </row>
    <row r="74" spans="2:9" ht="12">
      <c r="B74" s="1">
        <f t="shared" si="5"/>
        <v>54</v>
      </c>
      <c r="C74" s="7">
        <f t="shared" si="6"/>
        <v>42155</v>
      </c>
      <c r="D74" s="3">
        <f t="shared" si="7"/>
        <v>3757.7513610849733</v>
      </c>
      <c r="E74" s="3">
        <f t="shared" si="0"/>
        <v>200</v>
      </c>
      <c r="F74" s="3">
        <f t="shared" si="1"/>
        <v>3957.7513610849733</v>
      </c>
      <c r="G74" s="3">
        <f t="shared" si="2"/>
        <v>2659.9939805150916</v>
      </c>
      <c r="H74" s="3">
        <f t="shared" si="3"/>
        <v>1297.7573805698817</v>
      </c>
      <c r="I74" s="3">
        <f t="shared" si="4"/>
        <v>637100.797943052</v>
      </c>
    </row>
    <row r="75" spans="2:9" ht="12">
      <c r="B75" s="1">
        <f t="shared" si="5"/>
        <v>55</v>
      </c>
      <c r="C75" s="7">
        <f t="shared" si="6"/>
        <v>42185</v>
      </c>
      <c r="D75" s="3">
        <f t="shared" si="7"/>
        <v>3757.7513610849733</v>
      </c>
      <c r="E75" s="3">
        <f t="shared" si="0"/>
        <v>200</v>
      </c>
      <c r="F75" s="3">
        <f t="shared" si="1"/>
        <v>3957.7513610849733</v>
      </c>
      <c r="G75" s="3">
        <f t="shared" si="2"/>
        <v>2654.58665809605</v>
      </c>
      <c r="H75" s="3">
        <f t="shared" si="3"/>
        <v>1303.1647029889232</v>
      </c>
      <c r="I75" s="3">
        <f t="shared" si="4"/>
        <v>635797.6332400631</v>
      </c>
    </row>
    <row r="76" spans="2:9" ht="12">
      <c r="B76" s="1">
        <f t="shared" si="5"/>
        <v>56</v>
      </c>
      <c r="C76" s="7">
        <f t="shared" si="6"/>
        <v>42216</v>
      </c>
      <c r="D76" s="3">
        <f t="shared" si="7"/>
        <v>3757.7513610849733</v>
      </c>
      <c r="E76" s="3">
        <f t="shared" si="0"/>
        <v>200</v>
      </c>
      <c r="F76" s="3">
        <f t="shared" si="1"/>
        <v>3957.7513610849733</v>
      </c>
      <c r="G76" s="3">
        <f t="shared" si="2"/>
        <v>2649.1568051669296</v>
      </c>
      <c r="H76" s="3">
        <f t="shared" si="3"/>
        <v>1308.5945559180436</v>
      </c>
      <c r="I76" s="3">
        <f t="shared" si="4"/>
        <v>634489.0386841451</v>
      </c>
    </row>
    <row r="77" spans="2:9" ht="12">
      <c r="B77" s="1">
        <f t="shared" si="5"/>
        <v>57</v>
      </c>
      <c r="C77" s="7">
        <f t="shared" si="6"/>
        <v>42247</v>
      </c>
      <c r="D77" s="3">
        <f t="shared" si="7"/>
        <v>3757.7513610849733</v>
      </c>
      <c r="E77" s="3">
        <f t="shared" si="0"/>
        <v>200</v>
      </c>
      <c r="F77" s="3">
        <f t="shared" si="1"/>
        <v>3957.7513610849733</v>
      </c>
      <c r="G77" s="3">
        <f t="shared" si="2"/>
        <v>2643.704327850605</v>
      </c>
      <c r="H77" s="3">
        <f t="shared" si="3"/>
        <v>1314.0470332343684</v>
      </c>
      <c r="I77" s="3">
        <f t="shared" si="4"/>
        <v>633174.9916509107</v>
      </c>
    </row>
    <row r="78" spans="2:9" ht="12">
      <c r="B78" s="1">
        <f t="shared" si="5"/>
        <v>58</v>
      </c>
      <c r="C78" s="7">
        <f t="shared" si="6"/>
        <v>42277</v>
      </c>
      <c r="D78" s="3">
        <f t="shared" si="7"/>
        <v>3757.7513610849733</v>
      </c>
      <c r="E78" s="3">
        <f t="shared" si="0"/>
        <v>200</v>
      </c>
      <c r="F78" s="3">
        <f t="shared" si="1"/>
        <v>3957.7513610849733</v>
      </c>
      <c r="G78" s="3">
        <f t="shared" si="2"/>
        <v>2638.2291318787948</v>
      </c>
      <c r="H78" s="3">
        <f t="shared" si="3"/>
        <v>1319.5222292061785</v>
      </c>
      <c r="I78" s="3">
        <f t="shared" si="4"/>
        <v>631855.4694217045</v>
      </c>
    </row>
    <row r="79" spans="2:9" ht="12">
      <c r="B79" s="1">
        <f t="shared" si="5"/>
        <v>59</v>
      </c>
      <c r="C79" s="7">
        <f t="shared" si="6"/>
        <v>42308</v>
      </c>
      <c r="D79" s="3">
        <f t="shared" si="7"/>
        <v>3757.7513610849733</v>
      </c>
      <c r="E79" s="3">
        <f t="shared" si="0"/>
        <v>200</v>
      </c>
      <c r="F79" s="3">
        <f t="shared" si="1"/>
        <v>3957.7513610849733</v>
      </c>
      <c r="G79" s="3">
        <f t="shared" si="2"/>
        <v>2632.7311225904355</v>
      </c>
      <c r="H79" s="3">
        <f t="shared" si="3"/>
        <v>1325.0202384945378</v>
      </c>
      <c r="I79" s="3">
        <f t="shared" si="4"/>
        <v>630530.44918321</v>
      </c>
    </row>
    <row r="80" spans="2:9" ht="12">
      <c r="B80" s="1">
        <f t="shared" si="5"/>
        <v>60</v>
      </c>
      <c r="C80" s="7">
        <f t="shared" si="6"/>
        <v>42338</v>
      </c>
      <c r="D80" s="3">
        <f t="shared" si="7"/>
        <v>3757.7513610849733</v>
      </c>
      <c r="E80" s="3">
        <f t="shared" si="0"/>
        <v>200</v>
      </c>
      <c r="F80" s="3">
        <f t="shared" si="1"/>
        <v>3957.7513610849733</v>
      </c>
      <c r="G80" s="3">
        <f t="shared" si="2"/>
        <v>2627.210204930042</v>
      </c>
      <c r="H80" s="3">
        <f t="shared" si="3"/>
        <v>1330.5411561549313</v>
      </c>
      <c r="I80" s="3">
        <f t="shared" si="4"/>
        <v>629199.9080270551</v>
      </c>
    </row>
    <row r="81" spans="2:9" ht="12">
      <c r="B81" s="1">
        <f t="shared" si="5"/>
        <v>61</v>
      </c>
      <c r="C81" s="7">
        <f t="shared" si="6"/>
        <v>42369</v>
      </c>
      <c r="D81" s="3">
        <f t="shared" si="7"/>
        <v>3757.7513610849733</v>
      </c>
      <c r="E81" s="3">
        <f t="shared" si="0"/>
        <v>200</v>
      </c>
      <c r="F81" s="3">
        <f t="shared" si="1"/>
        <v>3957.7513610849733</v>
      </c>
      <c r="G81" s="3">
        <f t="shared" si="2"/>
        <v>2621.666283446063</v>
      </c>
      <c r="H81" s="3">
        <f t="shared" si="3"/>
        <v>1336.0850776389102</v>
      </c>
      <c r="I81" s="3">
        <f t="shared" si="4"/>
        <v>627863.8229494162</v>
      </c>
    </row>
    <row r="82" spans="2:9" ht="12">
      <c r="B82" s="1">
        <f t="shared" si="5"/>
        <v>62</v>
      </c>
      <c r="C82" s="7">
        <f t="shared" si="6"/>
        <v>42400</v>
      </c>
      <c r="D82" s="3">
        <f t="shared" si="7"/>
        <v>3757.7513610849733</v>
      </c>
      <c r="E82" s="3">
        <f t="shared" si="0"/>
        <v>200</v>
      </c>
      <c r="F82" s="3">
        <f t="shared" si="1"/>
        <v>3957.7513610849733</v>
      </c>
      <c r="G82" s="3">
        <f t="shared" si="2"/>
        <v>2616.0992622892345</v>
      </c>
      <c r="H82" s="3">
        <f t="shared" si="3"/>
        <v>1341.6520987957388</v>
      </c>
      <c r="I82" s="3">
        <f t="shared" si="4"/>
        <v>626522.1708506205</v>
      </c>
    </row>
    <row r="83" spans="2:9" ht="12">
      <c r="B83" s="1">
        <f t="shared" si="5"/>
        <v>63</v>
      </c>
      <c r="C83" s="7">
        <f t="shared" si="6"/>
        <v>42429</v>
      </c>
      <c r="D83" s="3">
        <f t="shared" si="7"/>
        <v>3757.7513610849733</v>
      </c>
      <c r="E83" s="3">
        <f t="shared" si="0"/>
        <v>200</v>
      </c>
      <c r="F83" s="3">
        <f t="shared" si="1"/>
        <v>3957.7513610849733</v>
      </c>
      <c r="G83" s="3">
        <f t="shared" si="2"/>
        <v>2610.509045210919</v>
      </c>
      <c r="H83" s="3">
        <f t="shared" si="3"/>
        <v>1347.2423158740544</v>
      </c>
      <c r="I83" s="3">
        <f t="shared" si="4"/>
        <v>625174.9285347464</v>
      </c>
    </row>
    <row r="84" spans="2:9" ht="12">
      <c r="B84" s="1">
        <f t="shared" si="5"/>
        <v>64</v>
      </c>
      <c r="C84" s="7">
        <f t="shared" si="6"/>
        <v>42460</v>
      </c>
      <c r="D84" s="3">
        <f t="shared" si="7"/>
        <v>3757.7513610849733</v>
      </c>
      <c r="E84" s="3">
        <f aca="true" t="shared" si="8" ref="E84:E147">_xlfn.IFERROR(IF(B84&gt;$D$14,"",IF(D84=I83,0,IF(I83-D84&lt;$D$15,I83-D84,$D$15))),"")</f>
        <v>200</v>
      </c>
      <c r="F84" s="3">
        <f aca="true" t="shared" si="9" ref="F84:F147">_xlfn.IFERROR(IF(B84&gt;$D$14,"",D84+E84),"")</f>
        <v>3957.7513610849733</v>
      </c>
      <c r="G84" s="3">
        <f t="shared" si="2"/>
        <v>2604.8955355614435</v>
      </c>
      <c r="H84" s="3">
        <f t="shared" si="3"/>
        <v>1352.8558255235298</v>
      </c>
      <c r="I84" s="3">
        <f t="shared" si="4"/>
        <v>623822.0727092229</v>
      </c>
    </row>
    <row r="85" spans="2:9" ht="12">
      <c r="B85" s="1">
        <f t="shared" si="5"/>
        <v>65</v>
      </c>
      <c r="C85" s="7">
        <f t="shared" si="6"/>
        <v>42490</v>
      </c>
      <c r="D85" s="3">
        <f t="shared" si="7"/>
        <v>3757.7513610849733</v>
      </c>
      <c r="E85" s="3">
        <f t="shared" si="8"/>
        <v>200</v>
      </c>
      <c r="F85" s="3">
        <f t="shared" si="9"/>
        <v>3957.7513610849733</v>
      </c>
      <c r="G85" s="3">
        <f aca="true" t="shared" si="10" ref="G85:G148">_xlfn.IFERROR(IF(B85&gt;$D$14,"",IF(C85=$D$11,0,I84*$D$12/12)),"")</f>
        <v>2599.258636288429</v>
      </c>
      <c r="H85" s="3">
        <f aca="true" t="shared" si="11" ref="H85:H148">_xlfn.IFERROR(IF(B85&gt;$D$14,"",F85-G85),"")</f>
        <v>1358.4927247965443</v>
      </c>
      <c r="I85" s="3">
        <f aca="true" t="shared" si="12" ref="I85:I148">_xlfn.IFERROR(IF(B85&gt;$D$14,"",IF(F85=I84,0,I84-H85)),"")</f>
        <v>622463.5799844264</v>
      </c>
    </row>
    <row r="86" spans="2:9" ht="12">
      <c r="B86" s="1">
        <f aca="true" t="shared" si="13" ref="B86:B149">_xlfn.IFERROR(IF($D$14="","",IF(OR(B85=$D$14,I85=0),"",B85+1)),"")</f>
        <v>66</v>
      </c>
      <c r="C86" s="7">
        <f aca="true" t="shared" si="14" ref="C86:C149">_xlfn.IFERROR(IF(AND($D$16="End",B86&lt;=$D$14),EOMONTH(C85,1),IF(B86&gt;$D$14,"",DATE(YEAR(C85),MONTH(C85)+1,DAY(C85)))),"")</f>
        <v>42521</v>
      </c>
      <c r="D86" s="3">
        <f aca="true" t="shared" si="15" ref="D86:D149">_xlfn.IFERROR(IF(B86&gt;$D$14,"",IF(PMT($D$12/12,$D$14,-$D$10,,IF($D$16="Beginning",1,0))+$D$15&gt;I85*(1+$D$12/12),IF(D85&lt;I85,D85,I85),PMT($D$12/12,$D$14,-$D$10,,IF($D$16="Beginning",1,0)))),"")</f>
        <v>3757.7513610849733</v>
      </c>
      <c r="E86" s="3">
        <f t="shared" si="8"/>
        <v>200</v>
      </c>
      <c r="F86" s="3">
        <f t="shared" si="9"/>
        <v>3957.7513610849733</v>
      </c>
      <c r="G86" s="3">
        <f t="shared" si="10"/>
        <v>2593.59824993511</v>
      </c>
      <c r="H86" s="3">
        <f t="shared" si="11"/>
        <v>1364.1531111498634</v>
      </c>
      <c r="I86" s="3">
        <f t="shared" si="12"/>
        <v>621099.4268732765</v>
      </c>
    </row>
    <row r="87" spans="2:9" ht="12">
      <c r="B87" s="1">
        <f t="shared" si="13"/>
        <v>67</v>
      </c>
      <c r="C87" s="7">
        <f t="shared" si="14"/>
        <v>42551</v>
      </c>
      <c r="D87" s="3">
        <f t="shared" si="15"/>
        <v>3757.7513610849733</v>
      </c>
      <c r="E87" s="3">
        <f t="shared" si="8"/>
        <v>200</v>
      </c>
      <c r="F87" s="3">
        <f t="shared" si="9"/>
        <v>3957.7513610849733</v>
      </c>
      <c r="G87" s="3">
        <f t="shared" si="10"/>
        <v>2587.9142786386524</v>
      </c>
      <c r="H87" s="3">
        <f t="shared" si="11"/>
        <v>1369.837082446321</v>
      </c>
      <c r="I87" s="3">
        <f t="shared" si="12"/>
        <v>619729.5897908302</v>
      </c>
    </row>
    <row r="88" spans="2:9" ht="12">
      <c r="B88" s="1">
        <f t="shared" si="13"/>
        <v>68</v>
      </c>
      <c r="C88" s="7">
        <f t="shared" si="14"/>
        <v>42582</v>
      </c>
      <c r="D88" s="3">
        <f t="shared" si="15"/>
        <v>3757.7513610849733</v>
      </c>
      <c r="E88" s="3">
        <f t="shared" si="8"/>
        <v>200</v>
      </c>
      <c r="F88" s="3">
        <f t="shared" si="9"/>
        <v>3957.7513610849733</v>
      </c>
      <c r="G88" s="3">
        <f t="shared" si="10"/>
        <v>2582.206624128459</v>
      </c>
      <c r="H88" s="3">
        <f t="shared" si="11"/>
        <v>1375.544736956514</v>
      </c>
      <c r="I88" s="3">
        <f t="shared" si="12"/>
        <v>618354.0450538737</v>
      </c>
    </row>
    <row r="89" spans="2:9" ht="12">
      <c r="B89" s="1">
        <f t="shared" si="13"/>
        <v>69</v>
      </c>
      <c r="C89" s="7">
        <f t="shared" si="14"/>
        <v>42613</v>
      </c>
      <c r="D89" s="3">
        <f t="shared" si="15"/>
        <v>3757.7513610849733</v>
      </c>
      <c r="E89" s="3">
        <f t="shared" si="8"/>
        <v>200</v>
      </c>
      <c r="F89" s="3">
        <f t="shared" si="9"/>
        <v>3957.7513610849733</v>
      </c>
      <c r="G89" s="3">
        <f t="shared" si="10"/>
        <v>2576.475187724474</v>
      </c>
      <c r="H89" s="3">
        <f t="shared" si="11"/>
        <v>1381.2761733604993</v>
      </c>
      <c r="I89" s="3">
        <f t="shared" si="12"/>
        <v>616972.7688805131</v>
      </c>
    </row>
    <row r="90" spans="2:9" ht="12">
      <c r="B90" s="1">
        <f t="shared" si="13"/>
        <v>70</v>
      </c>
      <c r="C90" s="7">
        <f t="shared" si="14"/>
        <v>42643</v>
      </c>
      <c r="D90" s="3">
        <f t="shared" si="15"/>
        <v>3757.7513610849733</v>
      </c>
      <c r="E90" s="3">
        <f t="shared" si="8"/>
        <v>200</v>
      </c>
      <c r="F90" s="3">
        <f t="shared" si="9"/>
        <v>3957.7513610849733</v>
      </c>
      <c r="G90" s="3">
        <f t="shared" si="10"/>
        <v>2570.7198703354716</v>
      </c>
      <c r="H90" s="3">
        <f t="shared" si="11"/>
        <v>1387.0314907495017</v>
      </c>
      <c r="I90" s="3">
        <f t="shared" si="12"/>
        <v>615585.7373897637</v>
      </c>
    </row>
    <row r="91" spans="2:9" ht="12">
      <c r="B91" s="1">
        <f t="shared" si="13"/>
        <v>71</v>
      </c>
      <c r="C91" s="7">
        <f t="shared" si="14"/>
        <v>42674</v>
      </c>
      <c r="D91" s="3">
        <f t="shared" si="15"/>
        <v>3757.7513610849733</v>
      </c>
      <c r="E91" s="3">
        <f t="shared" si="8"/>
        <v>200</v>
      </c>
      <c r="F91" s="3">
        <f t="shared" si="9"/>
        <v>3957.7513610849733</v>
      </c>
      <c r="G91" s="3">
        <f t="shared" si="10"/>
        <v>2564.940572457349</v>
      </c>
      <c r="H91" s="3">
        <f t="shared" si="11"/>
        <v>1392.8107886276243</v>
      </c>
      <c r="I91" s="3">
        <f t="shared" si="12"/>
        <v>614192.9266011361</v>
      </c>
    </row>
    <row r="92" spans="2:9" ht="12">
      <c r="B92" s="1">
        <f t="shared" si="13"/>
        <v>72</v>
      </c>
      <c r="C92" s="7">
        <f t="shared" si="14"/>
        <v>42704</v>
      </c>
      <c r="D92" s="3">
        <f t="shared" si="15"/>
        <v>3757.7513610849733</v>
      </c>
      <c r="E92" s="3">
        <f t="shared" si="8"/>
        <v>200</v>
      </c>
      <c r="F92" s="3">
        <f t="shared" si="9"/>
        <v>3957.7513610849733</v>
      </c>
      <c r="G92" s="3">
        <f t="shared" si="10"/>
        <v>2559.1371941714006</v>
      </c>
      <c r="H92" s="3">
        <f t="shared" si="11"/>
        <v>1398.6141669135727</v>
      </c>
      <c r="I92" s="3">
        <f t="shared" si="12"/>
        <v>612794.3124342225</v>
      </c>
    </row>
    <row r="93" spans="2:9" ht="12">
      <c r="B93" s="1">
        <f t="shared" si="13"/>
        <v>73</v>
      </c>
      <c r="C93" s="7">
        <f t="shared" si="14"/>
        <v>42735</v>
      </c>
      <c r="D93" s="3">
        <f t="shared" si="15"/>
        <v>3757.7513610849733</v>
      </c>
      <c r="E93" s="3">
        <f t="shared" si="8"/>
        <v>200</v>
      </c>
      <c r="F93" s="3">
        <f t="shared" si="9"/>
        <v>3957.7513610849733</v>
      </c>
      <c r="G93" s="3">
        <f t="shared" si="10"/>
        <v>2553.3096351425943</v>
      </c>
      <c r="H93" s="3">
        <f t="shared" si="11"/>
        <v>1404.441725942379</v>
      </c>
      <c r="I93" s="3">
        <f t="shared" si="12"/>
        <v>611389.8707082801</v>
      </c>
    </row>
    <row r="94" spans="2:9" ht="12">
      <c r="B94" s="1">
        <f t="shared" si="13"/>
        <v>74</v>
      </c>
      <c r="C94" s="7">
        <f t="shared" si="14"/>
        <v>42766</v>
      </c>
      <c r="D94" s="3">
        <f t="shared" si="15"/>
        <v>3757.7513610849733</v>
      </c>
      <c r="E94" s="3">
        <f t="shared" si="8"/>
        <v>200</v>
      </c>
      <c r="F94" s="3">
        <f t="shared" si="9"/>
        <v>3957.7513610849733</v>
      </c>
      <c r="G94" s="3">
        <f t="shared" si="10"/>
        <v>2547.4577946178338</v>
      </c>
      <c r="H94" s="3">
        <f t="shared" si="11"/>
        <v>1410.2935664671395</v>
      </c>
      <c r="I94" s="3">
        <f t="shared" si="12"/>
        <v>609979.577141813</v>
      </c>
    </row>
    <row r="95" spans="2:9" ht="12">
      <c r="B95" s="1">
        <f t="shared" si="13"/>
        <v>75</v>
      </c>
      <c r="C95" s="7">
        <f t="shared" si="14"/>
        <v>42794</v>
      </c>
      <c r="D95" s="3">
        <f t="shared" si="15"/>
        <v>3757.7513610849733</v>
      </c>
      <c r="E95" s="3">
        <f t="shared" si="8"/>
        <v>200</v>
      </c>
      <c r="F95" s="3">
        <f t="shared" si="9"/>
        <v>3957.7513610849733</v>
      </c>
      <c r="G95" s="3">
        <f t="shared" si="10"/>
        <v>2541.5815714242212</v>
      </c>
      <c r="H95" s="3">
        <f t="shared" si="11"/>
        <v>1416.169789660752</v>
      </c>
      <c r="I95" s="3">
        <f t="shared" si="12"/>
        <v>608563.4073521523</v>
      </c>
    </row>
    <row r="96" spans="2:9" ht="12">
      <c r="B96" s="1">
        <f t="shared" si="13"/>
        <v>76</v>
      </c>
      <c r="C96" s="7">
        <f t="shared" si="14"/>
        <v>42825</v>
      </c>
      <c r="D96" s="3">
        <f t="shared" si="15"/>
        <v>3757.7513610849733</v>
      </c>
      <c r="E96" s="3">
        <f t="shared" si="8"/>
        <v>200</v>
      </c>
      <c r="F96" s="3">
        <f t="shared" si="9"/>
        <v>3957.7513610849733</v>
      </c>
      <c r="G96" s="3">
        <f t="shared" si="10"/>
        <v>2535.6808639673013</v>
      </c>
      <c r="H96" s="3">
        <f t="shared" si="11"/>
        <v>1422.070497117672</v>
      </c>
      <c r="I96" s="3">
        <f t="shared" si="12"/>
        <v>607141.3368550346</v>
      </c>
    </row>
    <row r="97" spans="2:9" ht="12">
      <c r="B97" s="1">
        <f t="shared" si="13"/>
        <v>77</v>
      </c>
      <c r="C97" s="7">
        <f t="shared" si="14"/>
        <v>42855</v>
      </c>
      <c r="D97" s="3">
        <f t="shared" si="15"/>
        <v>3757.7513610849733</v>
      </c>
      <c r="E97" s="3">
        <f t="shared" si="8"/>
        <v>200</v>
      </c>
      <c r="F97" s="3">
        <f t="shared" si="9"/>
        <v>3957.7513610849733</v>
      </c>
      <c r="G97" s="3">
        <f t="shared" si="10"/>
        <v>2529.7555702293107</v>
      </c>
      <c r="H97" s="3">
        <f t="shared" si="11"/>
        <v>1427.9957908556626</v>
      </c>
      <c r="I97" s="3">
        <f t="shared" si="12"/>
        <v>605713.341064179</v>
      </c>
    </row>
    <row r="98" spans="2:9" ht="12">
      <c r="B98" s="1">
        <f t="shared" si="13"/>
        <v>78</v>
      </c>
      <c r="C98" s="7">
        <f t="shared" si="14"/>
        <v>42886</v>
      </c>
      <c r="D98" s="3">
        <f t="shared" si="15"/>
        <v>3757.7513610849733</v>
      </c>
      <c r="E98" s="3">
        <f t="shared" si="8"/>
        <v>200</v>
      </c>
      <c r="F98" s="3">
        <f t="shared" si="9"/>
        <v>3957.7513610849733</v>
      </c>
      <c r="G98" s="3">
        <f t="shared" si="10"/>
        <v>2523.8055877674124</v>
      </c>
      <c r="H98" s="3">
        <f t="shared" si="11"/>
        <v>1433.945773317561</v>
      </c>
      <c r="I98" s="3">
        <f t="shared" si="12"/>
        <v>604279.3952908614</v>
      </c>
    </row>
    <row r="99" spans="2:9" ht="12">
      <c r="B99" s="1">
        <f t="shared" si="13"/>
        <v>79</v>
      </c>
      <c r="C99" s="7">
        <f t="shared" si="14"/>
        <v>42916</v>
      </c>
      <c r="D99" s="3">
        <f t="shared" si="15"/>
        <v>3757.7513610849733</v>
      </c>
      <c r="E99" s="3">
        <f t="shared" si="8"/>
        <v>200</v>
      </c>
      <c r="F99" s="3">
        <f t="shared" si="9"/>
        <v>3957.7513610849733</v>
      </c>
      <c r="G99" s="3">
        <f t="shared" si="10"/>
        <v>2517.8308137119225</v>
      </c>
      <c r="H99" s="3">
        <f t="shared" si="11"/>
        <v>1439.9205473730508</v>
      </c>
      <c r="I99" s="3">
        <f t="shared" si="12"/>
        <v>602839.4747434884</v>
      </c>
    </row>
    <row r="100" spans="2:9" ht="12">
      <c r="B100" s="1">
        <f t="shared" si="13"/>
        <v>80</v>
      </c>
      <c r="C100" s="7">
        <f t="shared" si="14"/>
        <v>42947</v>
      </c>
      <c r="D100" s="3">
        <f t="shared" si="15"/>
        <v>3757.7513610849733</v>
      </c>
      <c r="E100" s="3">
        <f t="shared" si="8"/>
        <v>200</v>
      </c>
      <c r="F100" s="3">
        <f t="shared" si="9"/>
        <v>3957.7513610849733</v>
      </c>
      <c r="G100" s="3">
        <f t="shared" si="10"/>
        <v>2511.831144764535</v>
      </c>
      <c r="H100" s="3">
        <f t="shared" si="11"/>
        <v>1445.9202163204382</v>
      </c>
      <c r="I100" s="3">
        <f t="shared" si="12"/>
        <v>601393.5545271679</v>
      </c>
    </row>
    <row r="101" spans="2:9" ht="12">
      <c r="B101" s="1">
        <f t="shared" si="13"/>
        <v>81</v>
      </c>
      <c r="C101" s="7">
        <f t="shared" si="14"/>
        <v>42978</v>
      </c>
      <c r="D101" s="3">
        <f t="shared" si="15"/>
        <v>3757.7513610849733</v>
      </c>
      <c r="E101" s="3">
        <f t="shared" si="8"/>
        <v>200</v>
      </c>
      <c r="F101" s="3">
        <f t="shared" si="9"/>
        <v>3957.7513610849733</v>
      </c>
      <c r="G101" s="3">
        <f t="shared" si="10"/>
        <v>2505.8064771965333</v>
      </c>
      <c r="H101" s="3">
        <f t="shared" si="11"/>
        <v>1451.94488388844</v>
      </c>
      <c r="I101" s="3">
        <f t="shared" si="12"/>
        <v>599941.6096432795</v>
      </c>
    </row>
    <row r="102" spans="2:9" ht="12">
      <c r="B102" s="1">
        <f t="shared" si="13"/>
        <v>82</v>
      </c>
      <c r="C102" s="7">
        <f t="shared" si="14"/>
        <v>43008</v>
      </c>
      <c r="D102" s="3">
        <f t="shared" si="15"/>
        <v>3757.7513610849733</v>
      </c>
      <c r="E102" s="3">
        <f t="shared" si="8"/>
        <v>200</v>
      </c>
      <c r="F102" s="3">
        <f t="shared" si="9"/>
        <v>3957.7513610849733</v>
      </c>
      <c r="G102" s="3">
        <f t="shared" si="10"/>
        <v>2499.756706846998</v>
      </c>
      <c r="H102" s="3">
        <f t="shared" si="11"/>
        <v>1457.9946542379753</v>
      </c>
      <c r="I102" s="3">
        <f t="shared" si="12"/>
        <v>598483.6149890415</v>
      </c>
    </row>
    <row r="103" spans="2:9" ht="12">
      <c r="B103" s="1">
        <f t="shared" si="13"/>
        <v>83</v>
      </c>
      <c r="C103" s="7">
        <f t="shared" si="14"/>
        <v>43039</v>
      </c>
      <c r="D103" s="3">
        <f t="shared" si="15"/>
        <v>3757.7513610849733</v>
      </c>
      <c r="E103" s="3">
        <f t="shared" si="8"/>
        <v>200</v>
      </c>
      <c r="F103" s="3">
        <f t="shared" si="9"/>
        <v>3957.7513610849733</v>
      </c>
      <c r="G103" s="3">
        <f t="shared" si="10"/>
        <v>2493.6817291210064</v>
      </c>
      <c r="H103" s="3">
        <f t="shared" si="11"/>
        <v>1464.069631963967</v>
      </c>
      <c r="I103" s="3">
        <f t="shared" si="12"/>
        <v>597019.5453570775</v>
      </c>
    </row>
    <row r="104" spans="2:9" ht="12">
      <c r="B104" s="1">
        <f t="shared" si="13"/>
        <v>84</v>
      </c>
      <c r="C104" s="7">
        <f t="shared" si="14"/>
        <v>43069</v>
      </c>
      <c r="D104" s="3">
        <f t="shared" si="15"/>
        <v>3757.7513610849733</v>
      </c>
      <c r="E104" s="3">
        <f t="shared" si="8"/>
        <v>200</v>
      </c>
      <c r="F104" s="3">
        <f t="shared" si="9"/>
        <v>3957.7513610849733</v>
      </c>
      <c r="G104" s="3">
        <f t="shared" si="10"/>
        <v>2487.581438987823</v>
      </c>
      <c r="H104" s="3">
        <f t="shared" si="11"/>
        <v>1470.1699220971504</v>
      </c>
      <c r="I104" s="3">
        <f t="shared" si="12"/>
        <v>595549.3754349804</v>
      </c>
    </row>
    <row r="105" spans="2:9" ht="12">
      <c r="B105" s="1">
        <f t="shared" si="13"/>
        <v>85</v>
      </c>
      <c r="C105" s="7">
        <f t="shared" si="14"/>
        <v>43100</v>
      </c>
      <c r="D105" s="3">
        <f t="shared" si="15"/>
        <v>3757.7513610849733</v>
      </c>
      <c r="E105" s="3">
        <f t="shared" si="8"/>
        <v>200</v>
      </c>
      <c r="F105" s="3">
        <f t="shared" si="9"/>
        <v>3957.7513610849733</v>
      </c>
      <c r="G105" s="3">
        <f t="shared" si="10"/>
        <v>2481.455730979085</v>
      </c>
      <c r="H105" s="3">
        <f t="shared" si="11"/>
        <v>1476.2956301058884</v>
      </c>
      <c r="I105" s="3">
        <f t="shared" si="12"/>
        <v>594073.0798048745</v>
      </c>
    </row>
    <row r="106" spans="2:9" ht="12">
      <c r="B106" s="1">
        <f t="shared" si="13"/>
        <v>86</v>
      </c>
      <c r="C106" s="7">
        <f t="shared" si="14"/>
        <v>43131</v>
      </c>
      <c r="D106" s="3">
        <f t="shared" si="15"/>
        <v>3757.7513610849733</v>
      </c>
      <c r="E106" s="3">
        <f t="shared" si="8"/>
        <v>200</v>
      </c>
      <c r="F106" s="3">
        <f t="shared" si="9"/>
        <v>3957.7513610849733</v>
      </c>
      <c r="G106" s="3">
        <f t="shared" si="10"/>
        <v>2475.304499186977</v>
      </c>
      <c r="H106" s="3">
        <f t="shared" si="11"/>
        <v>1482.4468618979963</v>
      </c>
      <c r="I106" s="3">
        <f t="shared" si="12"/>
        <v>592590.6329429765</v>
      </c>
    </row>
    <row r="107" spans="2:9" ht="12">
      <c r="B107" s="1">
        <f t="shared" si="13"/>
        <v>87</v>
      </c>
      <c r="C107" s="7">
        <f t="shared" si="14"/>
        <v>43159</v>
      </c>
      <c r="D107" s="3">
        <f t="shared" si="15"/>
        <v>3757.7513610849733</v>
      </c>
      <c r="E107" s="3">
        <f t="shared" si="8"/>
        <v>200</v>
      </c>
      <c r="F107" s="3">
        <f t="shared" si="9"/>
        <v>3957.7513610849733</v>
      </c>
      <c r="G107" s="3">
        <f t="shared" si="10"/>
        <v>2469.1276372624025</v>
      </c>
      <c r="H107" s="3">
        <f t="shared" si="11"/>
        <v>1488.6237238225708</v>
      </c>
      <c r="I107" s="3">
        <f t="shared" si="12"/>
        <v>591102.009219154</v>
      </c>
    </row>
    <row r="108" spans="2:9" ht="12">
      <c r="B108" s="1">
        <f t="shared" si="13"/>
        <v>88</v>
      </c>
      <c r="C108" s="7">
        <f t="shared" si="14"/>
        <v>43190</v>
      </c>
      <c r="D108" s="3">
        <f t="shared" si="15"/>
        <v>3757.7513610849733</v>
      </c>
      <c r="E108" s="3">
        <f t="shared" si="8"/>
        <v>200</v>
      </c>
      <c r="F108" s="3">
        <f t="shared" si="9"/>
        <v>3957.7513610849733</v>
      </c>
      <c r="G108" s="3">
        <f t="shared" si="10"/>
        <v>2462.925038413142</v>
      </c>
      <c r="H108" s="3">
        <f t="shared" si="11"/>
        <v>1494.8263226718313</v>
      </c>
      <c r="I108" s="3">
        <f t="shared" si="12"/>
        <v>589607.1828964822</v>
      </c>
    </row>
    <row r="109" spans="2:9" ht="12">
      <c r="B109" s="1">
        <f t="shared" si="13"/>
        <v>89</v>
      </c>
      <c r="C109" s="7">
        <f t="shared" si="14"/>
        <v>43220</v>
      </c>
      <c r="D109" s="3">
        <f t="shared" si="15"/>
        <v>3757.7513610849733</v>
      </c>
      <c r="E109" s="3">
        <f t="shared" si="8"/>
        <v>200</v>
      </c>
      <c r="F109" s="3">
        <f t="shared" si="9"/>
        <v>3957.7513610849733</v>
      </c>
      <c r="G109" s="3">
        <f t="shared" si="10"/>
        <v>2456.6965954020093</v>
      </c>
      <c r="H109" s="3">
        <f t="shared" si="11"/>
        <v>1501.054765682964</v>
      </c>
      <c r="I109" s="3">
        <f t="shared" si="12"/>
        <v>588106.1281307992</v>
      </c>
    </row>
    <row r="110" spans="2:9" ht="12">
      <c r="B110" s="1">
        <f t="shared" si="13"/>
        <v>90</v>
      </c>
      <c r="C110" s="7">
        <f t="shared" si="14"/>
        <v>43251</v>
      </c>
      <c r="D110" s="3">
        <f t="shared" si="15"/>
        <v>3757.7513610849733</v>
      </c>
      <c r="E110" s="3">
        <f t="shared" si="8"/>
        <v>200</v>
      </c>
      <c r="F110" s="3">
        <f t="shared" si="9"/>
        <v>3957.7513610849733</v>
      </c>
      <c r="G110" s="3">
        <f t="shared" si="10"/>
        <v>2450.4422005449965</v>
      </c>
      <c r="H110" s="3">
        <f t="shared" si="11"/>
        <v>1507.3091605399768</v>
      </c>
      <c r="I110" s="3">
        <f t="shared" si="12"/>
        <v>586598.8189702592</v>
      </c>
    </row>
    <row r="111" spans="2:9" ht="12">
      <c r="B111" s="1">
        <f t="shared" si="13"/>
        <v>91</v>
      </c>
      <c r="C111" s="7">
        <f t="shared" si="14"/>
        <v>43281</v>
      </c>
      <c r="D111" s="3">
        <f t="shared" si="15"/>
        <v>3757.7513610849733</v>
      </c>
      <c r="E111" s="3">
        <f t="shared" si="8"/>
        <v>200</v>
      </c>
      <c r="F111" s="3">
        <f t="shared" si="9"/>
        <v>3957.7513610849733</v>
      </c>
      <c r="G111" s="3">
        <f t="shared" si="10"/>
        <v>2444.161745709413</v>
      </c>
      <c r="H111" s="3">
        <f t="shared" si="11"/>
        <v>1513.5896153755602</v>
      </c>
      <c r="I111" s="3">
        <f t="shared" si="12"/>
        <v>585085.2293548835</v>
      </c>
    </row>
    <row r="112" spans="2:9" ht="12">
      <c r="B112" s="1">
        <f t="shared" si="13"/>
        <v>92</v>
      </c>
      <c r="C112" s="7">
        <f t="shared" si="14"/>
        <v>43312</v>
      </c>
      <c r="D112" s="3">
        <f t="shared" si="15"/>
        <v>3757.7513610849733</v>
      </c>
      <c r="E112" s="3">
        <f t="shared" si="8"/>
        <v>200</v>
      </c>
      <c r="F112" s="3">
        <f t="shared" si="9"/>
        <v>3957.7513610849733</v>
      </c>
      <c r="G112" s="3">
        <f t="shared" si="10"/>
        <v>2437.855122312015</v>
      </c>
      <c r="H112" s="3">
        <f t="shared" si="11"/>
        <v>1519.8962387729584</v>
      </c>
      <c r="I112" s="3">
        <f t="shared" si="12"/>
        <v>583565.3331161105</v>
      </c>
    </row>
    <row r="113" spans="2:9" ht="12">
      <c r="B113" s="1">
        <f t="shared" si="13"/>
        <v>93</v>
      </c>
      <c r="C113" s="7">
        <f t="shared" si="14"/>
        <v>43343</v>
      </c>
      <c r="D113" s="3">
        <f t="shared" si="15"/>
        <v>3757.7513610849733</v>
      </c>
      <c r="E113" s="3">
        <f t="shared" si="8"/>
        <v>200</v>
      </c>
      <c r="F113" s="3">
        <f t="shared" si="9"/>
        <v>3957.7513610849733</v>
      </c>
      <c r="G113" s="3">
        <f t="shared" si="10"/>
        <v>2431.5222213171273</v>
      </c>
      <c r="H113" s="3">
        <f t="shared" si="11"/>
        <v>1526.229139767846</v>
      </c>
      <c r="I113" s="3">
        <f t="shared" si="12"/>
        <v>582039.1039763427</v>
      </c>
    </row>
    <row r="114" spans="2:9" ht="12">
      <c r="B114" s="1">
        <f t="shared" si="13"/>
        <v>94</v>
      </c>
      <c r="C114" s="7">
        <f t="shared" si="14"/>
        <v>43373</v>
      </c>
      <c r="D114" s="3">
        <f t="shared" si="15"/>
        <v>3757.7513610849733</v>
      </c>
      <c r="E114" s="3">
        <f t="shared" si="8"/>
        <v>200</v>
      </c>
      <c r="F114" s="3">
        <f t="shared" si="9"/>
        <v>3957.7513610849733</v>
      </c>
      <c r="G114" s="3">
        <f t="shared" si="10"/>
        <v>2425.1629332347616</v>
      </c>
      <c r="H114" s="3">
        <f t="shared" si="11"/>
        <v>1532.5884278502117</v>
      </c>
      <c r="I114" s="3">
        <f t="shared" si="12"/>
        <v>580506.5155484925</v>
      </c>
    </row>
    <row r="115" spans="2:9" ht="12">
      <c r="B115" s="1">
        <f t="shared" si="13"/>
        <v>95</v>
      </c>
      <c r="C115" s="7">
        <f t="shared" si="14"/>
        <v>43404</v>
      </c>
      <c r="D115" s="3">
        <f t="shared" si="15"/>
        <v>3757.7513610849733</v>
      </c>
      <c r="E115" s="3">
        <f t="shared" si="8"/>
        <v>200</v>
      </c>
      <c r="F115" s="3">
        <f t="shared" si="9"/>
        <v>3957.7513610849733</v>
      </c>
      <c r="G115" s="3">
        <f t="shared" si="10"/>
        <v>2418.777148118719</v>
      </c>
      <c r="H115" s="3">
        <f t="shared" si="11"/>
        <v>1538.974212966254</v>
      </c>
      <c r="I115" s="3">
        <f t="shared" si="12"/>
        <v>578967.5413355263</v>
      </c>
    </row>
    <row r="116" spans="2:9" ht="12">
      <c r="B116" s="1">
        <f t="shared" si="13"/>
        <v>96</v>
      </c>
      <c r="C116" s="7">
        <f t="shared" si="14"/>
        <v>43434</v>
      </c>
      <c r="D116" s="3">
        <f t="shared" si="15"/>
        <v>3757.7513610849733</v>
      </c>
      <c r="E116" s="3">
        <f t="shared" si="8"/>
        <v>200</v>
      </c>
      <c r="F116" s="3">
        <f t="shared" si="9"/>
        <v>3957.7513610849733</v>
      </c>
      <c r="G116" s="3">
        <f t="shared" si="10"/>
        <v>2412.364755564693</v>
      </c>
      <c r="H116" s="3">
        <f t="shared" si="11"/>
        <v>1545.3866055202802</v>
      </c>
      <c r="I116" s="3">
        <f t="shared" si="12"/>
        <v>577422.154730006</v>
      </c>
    </row>
    <row r="117" spans="2:9" ht="12">
      <c r="B117" s="1">
        <f t="shared" si="13"/>
        <v>97</v>
      </c>
      <c r="C117" s="7">
        <f t="shared" si="14"/>
        <v>43465</v>
      </c>
      <c r="D117" s="3">
        <f t="shared" si="15"/>
        <v>3757.7513610849733</v>
      </c>
      <c r="E117" s="3">
        <f t="shared" si="8"/>
        <v>200</v>
      </c>
      <c r="F117" s="3">
        <f t="shared" si="9"/>
        <v>3957.7513610849733</v>
      </c>
      <c r="G117" s="3">
        <f t="shared" si="10"/>
        <v>2405.9256447083585</v>
      </c>
      <c r="H117" s="3">
        <f t="shared" si="11"/>
        <v>1551.8257163766148</v>
      </c>
      <c r="I117" s="3">
        <f t="shared" si="12"/>
        <v>575870.3290136294</v>
      </c>
    </row>
    <row r="118" spans="2:9" ht="12">
      <c r="B118" s="1">
        <f t="shared" si="13"/>
        <v>98</v>
      </c>
      <c r="C118" s="7">
        <f t="shared" si="14"/>
        <v>43496</v>
      </c>
      <c r="D118" s="3">
        <f t="shared" si="15"/>
        <v>3757.7513610849733</v>
      </c>
      <c r="E118" s="3">
        <f t="shared" si="8"/>
        <v>200</v>
      </c>
      <c r="F118" s="3">
        <f t="shared" si="9"/>
        <v>3957.7513610849733</v>
      </c>
      <c r="G118" s="3">
        <f t="shared" si="10"/>
        <v>2399.459704223456</v>
      </c>
      <c r="H118" s="3">
        <f t="shared" si="11"/>
        <v>1558.2916568615174</v>
      </c>
      <c r="I118" s="3">
        <f t="shared" si="12"/>
        <v>574312.0373567678</v>
      </c>
    </row>
    <row r="119" spans="2:9" ht="12">
      <c r="B119" s="1">
        <f t="shared" si="13"/>
        <v>99</v>
      </c>
      <c r="C119" s="7">
        <f t="shared" si="14"/>
        <v>43524</v>
      </c>
      <c r="D119" s="3">
        <f t="shared" si="15"/>
        <v>3757.7513610849733</v>
      </c>
      <c r="E119" s="3">
        <f t="shared" si="8"/>
        <v>200</v>
      </c>
      <c r="F119" s="3">
        <f t="shared" si="9"/>
        <v>3957.7513610849733</v>
      </c>
      <c r="G119" s="3">
        <f t="shared" si="10"/>
        <v>2392.966822319866</v>
      </c>
      <c r="H119" s="3">
        <f t="shared" si="11"/>
        <v>1564.7845387651073</v>
      </c>
      <c r="I119" s="3">
        <f t="shared" si="12"/>
        <v>572747.2528180027</v>
      </c>
    </row>
    <row r="120" spans="2:9" ht="12">
      <c r="B120" s="1">
        <f t="shared" si="13"/>
        <v>100</v>
      </c>
      <c r="C120" s="7">
        <f t="shared" si="14"/>
        <v>43555</v>
      </c>
      <c r="D120" s="3">
        <f t="shared" si="15"/>
        <v>3757.7513610849733</v>
      </c>
      <c r="E120" s="3">
        <f t="shared" si="8"/>
        <v>200</v>
      </c>
      <c r="F120" s="3">
        <f t="shared" si="9"/>
        <v>3957.7513610849733</v>
      </c>
      <c r="G120" s="3">
        <f t="shared" si="10"/>
        <v>2386.446886741678</v>
      </c>
      <c r="H120" s="3">
        <f t="shared" si="11"/>
        <v>1571.3044743432952</v>
      </c>
      <c r="I120" s="3">
        <f t="shared" si="12"/>
        <v>571175.9483436594</v>
      </c>
    </row>
    <row r="121" spans="2:9" ht="12">
      <c r="B121" s="1">
        <f t="shared" si="13"/>
        <v>101</v>
      </c>
      <c r="C121" s="7">
        <f t="shared" si="14"/>
        <v>43585</v>
      </c>
      <c r="D121" s="3">
        <f t="shared" si="15"/>
        <v>3757.7513610849733</v>
      </c>
      <c r="E121" s="3">
        <f t="shared" si="8"/>
        <v>200</v>
      </c>
      <c r="F121" s="3">
        <f t="shared" si="9"/>
        <v>3957.7513610849733</v>
      </c>
      <c r="G121" s="3">
        <f t="shared" si="10"/>
        <v>2379.8997847652477</v>
      </c>
      <c r="H121" s="3">
        <f t="shared" si="11"/>
        <v>1577.8515763197256</v>
      </c>
      <c r="I121" s="3">
        <f t="shared" si="12"/>
        <v>569598.0967673396</v>
      </c>
    </row>
    <row r="122" spans="2:9" ht="12">
      <c r="B122" s="1">
        <f t="shared" si="13"/>
        <v>102</v>
      </c>
      <c r="C122" s="7">
        <f t="shared" si="14"/>
        <v>43616</v>
      </c>
      <c r="D122" s="3">
        <f t="shared" si="15"/>
        <v>3757.7513610849733</v>
      </c>
      <c r="E122" s="3">
        <f t="shared" si="8"/>
        <v>200</v>
      </c>
      <c r="F122" s="3">
        <f t="shared" si="9"/>
        <v>3957.7513610849733</v>
      </c>
      <c r="G122" s="3">
        <f t="shared" si="10"/>
        <v>2373.3254031972488</v>
      </c>
      <c r="H122" s="3">
        <f t="shared" si="11"/>
        <v>1584.4259578877245</v>
      </c>
      <c r="I122" s="3">
        <f t="shared" si="12"/>
        <v>568013.670809452</v>
      </c>
    </row>
    <row r="123" spans="2:9" ht="12">
      <c r="B123" s="1">
        <f t="shared" si="13"/>
        <v>103</v>
      </c>
      <c r="C123" s="7">
        <f t="shared" si="14"/>
        <v>43646</v>
      </c>
      <c r="D123" s="3">
        <f t="shared" si="15"/>
        <v>3757.7513610849733</v>
      </c>
      <c r="E123" s="3">
        <f t="shared" si="8"/>
        <v>200</v>
      </c>
      <c r="F123" s="3">
        <f t="shared" si="9"/>
        <v>3957.7513610849733</v>
      </c>
      <c r="G123" s="3">
        <f t="shared" si="10"/>
        <v>2366.7236283727166</v>
      </c>
      <c r="H123" s="3">
        <f t="shared" si="11"/>
        <v>1591.0277327122567</v>
      </c>
      <c r="I123" s="3">
        <f t="shared" si="12"/>
        <v>566422.6430767397</v>
      </c>
    </row>
    <row r="124" spans="2:9" ht="12">
      <c r="B124" s="1">
        <f t="shared" si="13"/>
        <v>104</v>
      </c>
      <c r="C124" s="7">
        <f t="shared" si="14"/>
        <v>43677</v>
      </c>
      <c r="D124" s="3">
        <f t="shared" si="15"/>
        <v>3757.7513610849733</v>
      </c>
      <c r="E124" s="3">
        <f t="shared" si="8"/>
        <v>200</v>
      </c>
      <c r="F124" s="3">
        <f t="shared" si="9"/>
        <v>3957.7513610849733</v>
      </c>
      <c r="G124" s="3">
        <f t="shared" si="10"/>
        <v>2360.0943461530824</v>
      </c>
      <c r="H124" s="3">
        <f t="shared" si="11"/>
        <v>1597.657014931891</v>
      </c>
      <c r="I124" s="3">
        <f t="shared" si="12"/>
        <v>564824.9860618078</v>
      </c>
    </row>
    <row r="125" spans="2:9" ht="12">
      <c r="B125" s="1">
        <f t="shared" si="13"/>
        <v>105</v>
      </c>
      <c r="C125" s="7">
        <f t="shared" si="14"/>
        <v>43708</v>
      </c>
      <c r="D125" s="3">
        <f t="shared" si="15"/>
        <v>3757.7513610849733</v>
      </c>
      <c r="E125" s="3">
        <f t="shared" si="8"/>
        <v>200</v>
      </c>
      <c r="F125" s="3">
        <f t="shared" si="9"/>
        <v>3957.7513610849733</v>
      </c>
      <c r="G125" s="3">
        <f t="shared" si="10"/>
        <v>2353.4374419241994</v>
      </c>
      <c r="H125" s="3">
        <f t="shared" si="11"/>
        <v>1604.3139191607738</v>
      </c>
      <c r="I125" s="3">
        <f t="shared" si="12"/>
        <v>563220.6721426471</v>
      </c>
    </row>
    <row r="126" spans="2:9" ht="12">
      <c r="B126" s="1">
        <f t="shared" si="13"/>
        <v>106</v>
      </c>
      <c r="C126" s="7">
        <f t="shared" si="14"/>
        <v>43738</v>
      </c>
      <c r="D126" s="3">
        <f t="shared" si="15"/>
        <v>3757.7513610849733</v>
      </c>
      <c r="E126" s="3">
        <f t="shared" si="8"/>
        <v>200</v>
      </c>
      <c r="F126" s="3">
        <f t="shared" si="9"/>
        <v>3957.7513610849733</v>
      </c>
      <c r="G126" s="3">
        <f t="shared" si="10"/>
        <v>2346.7528005943627</v>
      </c>
      <c r="H126" s="3">
        <f t="shared" si="11"/>
        <v>1610.9985604906105</v>
      </c>
      <c r="I126" s="3">
        <f t="shared" si="12"/>
        <v>561609.6735821564</v>
      </c>
    </row>
    <row r="127" spans="2:9" ht="12">
      <c r="B127" s="1">
        <f t="shared" si="13"/>
        <v>107</v>
      </c>
      <c r="C127" s="7">
        <f t="shared" si="14"/>
        <v>43769</v>
      </c>
      <c r="D127" s="3">
        <f t="shared" si="15"/>
        <v>3757.7513610849733</v>
      </c>
      <c r="E127" s="3">
        <f t="shared" si="8"/>
        <v>200</v>
      </c>
      <c r="F127" s="3">
        <f t="shared" si="9"/>
        <v>3957.7513610849733</v>
      </c>
      <c r="G127" s="3">
        <f t="shared" si="10"/>
        <v>2340.0403065923188</v>
      </c>
      <c r="H127" s="3">
        <f t="shared" si="11"/>
        <v>1617.7110544926545</v>
      </c>
      <c r="I127" s="3">
        <f t="shared" si="12"/>
        <v>559991.9625276638</v>
      </c>
    </row>
    <row r="128" spans="2:9" ht="12">
      <c r="B128" s="1">
        <f t="shared" si="13"/>
        <v>108</v>
      </c>
      <c r="C128" s="7">
        <f t="shared" si="14"/>
        <v>43799</v>
      </c>
      <c r="D128" s="3">
        <f t="shared" si="15"/>
        <v>3757.7513610849733</v>
      </c>
      <c r="E128" s="3">
        <f t="shared" si="8"/>
        <v>200</v>
      </c>
      <c r="F128" s="3">
        <f t="shared" si="9"/>
        <v>3957.7513610849733</v>
      </c>
      <c r="G128" s="3">
        <f t="shared" si="10"/>
        <v>2333.299843865266</v>
      </c>
      <c r="H128" s="3">
        <f t="shared" si="11"/>
        <v>1624.451517219707</v>
      </c>
      <c r="I128" s="3">
        <f t="shared" si="12"/>
        <v>558367.5110104441</v>
      </c>
    </row>
    <row r="129" spans="2:9" ht="12">
      <c r="B129" s="1">
        <f t="shared" si="13"/>
        <v>109</v>
      </c>
      <c r="C129" s="7">
        <f t="shared" si="14"/>
        <v>43830</v>
      </c>
      <c r="D129" s="3">
        <f t="shared" si="15"/>
        <v>3757.7513610849733</v>
      </c>
      <c r="E129" s="3">
        <f t="shared" si="8"/>
        <v>200</v>
      </c>
      <c r="F129" s="3">
        <f t="shared" si="9"/>
        <v>3957.7513610849733</v>
      </c>
      <c r="G129" s="3">
        <f t="shared" si="10"/>
        <v>2326.5312958768504</v>
      </c>
      <c r="H129" s="3">
        <f t="shared" si="11"/>
        <v>1631.2200652081228</v>
      </c>
      <c r="I129" s="3">
        <f t="shared" si="12"/>
        <v>556736.290945236</v>
      </c>
    </row>
    <row r="130" spans="2:9" ht="12">
      <c r="B130" s="1">
        <f t="shared" si="13"/>
        <v>110</v>
      </c>
      <c r="C130" s="7">
        <f t="shared" si="14"/>
        <v>43861</v>
      </c>
      <c r="D130" s="3">
        <f t="shared" si="15"/>
        <v>3757.7513610849733</v>
      </c>
      <c r="E130" s="3">
        <f t="shared" si="8"/>
        <v>200</v>
      </c>
      <c r="F130" s="3">
        <f t="shared" si="9"/>
        <v>3957.7513610849733</v>
      </c>
      <c r="G130" s="3">
        <f t="shared" si="10"/>
        <v>2319.7345456051503</v>
      </c>
      <c r="H130" s="3">
        <f t="shared" si="11"/>
        <v>1638.016815479823</v>
      </c>
      <c r="I130" s="3">
        <f t="shared" si="12"/>
        <v>555098.2741297561</v>
      </c>
    </row>
    <row r="131" spans="2:9" ht="12">
      <c r="B131" s="1">
        <f t="shared" si="13"/>
        <v>111</v>
      </c>
      <c r="C131" s="7">
        <f t="shared" si="14"/>
        <v>43890</v>
      </c>
      <c r="D131" s="3">
        <f t="shared" si="15"/>
        <v>3757.7513610849733</v>
      </c>
      <c r="E131" s="3">
        <f t="shared" si="8"/>
        <v>200</v>
      </c>
      <c r="F131" s="3">
        <f t="shared" si="9"/>
        <v>3957.7513610849733</v>
      </c>
      <c r="G131" s="3">
        <f t="shared" si="10"/>
        <v>2312.909475540651</v>
      </c>
      <c r="H131" s="3">
        <f t="shared" si="11"/>
        <v>1644.8418855443224</v>
      </c>
      <c r="I131" s="3">
        <f t="shared" si="12"/>
        <v>553453.4322442118</v>
      </c>
    </row>
    <row r="132" spans="2:9" ht="12">
      <c r="B132" s="1">
        <f t="shared" si="13"/>
        <v>112</v>
      </c>
      <c r="C132" s="7">
        <f t="shared" si="14"/>
        <v>43921</v>
      </c>
      <c r="D132" s="3">
        <f t="shared" si="15"/>
        <v>3757.7513610849733</v>
      </c>
      <c r="E132" s="3">
        <f t="shared" si="8"/>
        <v>200</v>
      </c>
      <c r="F132" s="3">
        <f t="shared" si="9"/>
        <v>3957.7513610849733</v>
      </c>
      <c r="G132" s="3">
        <f t="shared" si="10"/>
        <v>2306.055967684216</v>
      </c>
      <c r="H132" s="3">
        <f t="shared" si="11"/>
        <v>1651.6953934007574</v>
      </c>
      <c r="I132" s="3">
        <f t="shared" si="12"/>
        <v>551801.736850811</v>
      </c>
    </row>
    <row r="133" spans="2:9" ht="12">
      <c r="B133" s="1">
        <f t="shared" si="13"/>
        <v>113</v>
      </c>
      <c r="C133" s="7">
        <f t="shared" si="14"/>
        <v>43951</v>
      </c>
      <c r="D133" s="3">
        <f t="shared" si="15"/>
        <v>3757.7513610849733</v>
      </c>
      <c r="E133" s="3">
        <f t="shared" si="8"/>
        <v>200</v>
      </c>
      <c r="F133" s="3">
        <f t="shared" si="9"/>
        <v>3957.7513610849733</v>
      </c>
      <c r="G133" s="3">
        <f t="shared" si="10"/>
        <v>2299.173903545046</v>
      </c>
      <c r="H133" s="3">
        <f t="shared" si="11"/>
        <v>1658.5774575399273</v>
      </c>
      <c r="I133" s="3">
        <f t="shared" si="12"/>
        <v>550143.1593932711</v>
      </c>
    </row>
    <row r="134" spans="2:9" ht="12">
      <c r="B134" s="1">
        <f t="shared" si="13"/>
        <v>114</v>
      </c>
      <c r="C134" s="7">
        <f t="shared" si="14"/>
        <v>43982</v>
      </c>
      <c r="D134" s="3">
        <f t="shared" si="15"/>
        <v>3757.7513610849733</v>
      </c>
      <c r="E134" s="3">
        <f t="shared" si="8"/>
        <v>200</v>
      </c>
      <c r="F134" s="3">
        <f t="shared" si="9"/>
        <v>3957.7513610849733</v>
      </c>
      <c r="G134" s="3">
        <f t="shared" si="10"/>
        <v>2292.2631641386297</v>
      </c>
      <c r="H134" s="3">
        <f t="shared" si="11"/>
        <v>1665.4881969463436</v>
      </c>
      <c r="I134" s="3">
        <f t="shared" si="12"/>
        <v>548477.6711963248</v>
      </c>
    </row>
    <row r="135" spans="2:9" ht="12">
      <c r="B135" s="1">
        <f t="shared" si="13"/>
        <v>115</v>
      </c>
      <c r="C135" s="7">
        <f t="shared" si="14"/>
        <v>44012</v>
      </c>
      <c r="D135" s="3">
        <f t="shared" si="15"/>
        <v>3757.7513610849733</v>
      </c>
      <c r="E135" s="3">
        <f t="shared" si="8"/>
        <v>200</v>
      </c>
      <c r="F135" s="3">
        <f t="shared" si="9"/>
        <v>3957.7513610849733</v>
      </c>
      <c r="G135" s="3">
        <f t="shared" si="10"/>
        <v>2285.3236299846867</v>
      </c>
      <c r="H135" s="3">
        <f t="shared" si="11"/>
        <v>1672.4277311002866</v>
      </c>
      <c r="I135" s="3">
        <f t="shared" si="12"/>
        <v>546805.2434652245</v>
      </c>
    </row>
    <row r="136" spans="2:9" ht="12">
      <c r="B136" s="1">
        <f t="shared" si="13"/>
        <v>116</v>
      </c>
      <c r="C136" s="7">
        <f t="shared" si="14"/>
        <v>44043</v>
      </c>
      <c r="D136" s="3">
        <f t="shared" si="15"/>
        <v>3757.7513610849733</v>
      </c>
      <c r="E136" s="3">
        <f t="shared" si="8"/>
        <v>200</v>
      </c>
      <c r="F136" s="3">
        <f t="shared" si="9"/>
        <v>3957.7513610849733</v>
      </c>
      <c r="G136" s="3">
        <f t="shared" si="10"/>
        <v>2278.3551811051025</v>
      </c>
      <c r="H136" s="3">
        <f t="shared" si="11"/>
        <v>1679.3961799798708</v>
      </c>
      <c r="I136" s="3">
        <f t="shared" si="12"/>
        <v>545125.8472852446</v>
      </c>
    </row>
    <row r="137" spans="2:9" ht="12">
      <c r="B137" s="1">
        <f t="shared" si="13"/>
        <v>117</v>
      </c>
      <c r="C137" s="7">
        <f t="shared" si="14"/>
        <v>44074</v>
      </c>
      <c r="D137" s="3">
        <f t="shared" si="15"/>
        <v>3757.7513610849733</v>
      </c>
      <c r="E137" s="3">
        <f t="shared" si="8"/>
        <v>200</v>
      </c>
      <c r="F137" s="3">
        <f t="shared" si="9"/>
        <v>3957.7513610849733</v>
      </c>
      <c r="G137" s="3">
        <f t="shared" si="10"/>
        <v>2271.357697021853</v>
      </c>
      <c r="H137" s="3">
        <f t="shared" si="11"/>
        <v>1686.3936640631205</v>
      </c>
      <c r="I137" s="3">
        <f t="shared" si="12"/>
        <v>543439.4536211815</v>
      </c>
    </row>
    <row r="138" spans="2:9" ht="12">
      <c r="B138" s="1">
        <f t="shared" si="13"/>
        <v>118</v>
      </c>
      <c r="C138" s="7">
        <f t="shared" si="14"/>
        <v>44104</v>
      </c>
      <c r="D138" s="3">
        <f t="shared" si="15"/>
        <v>3757.7513610849733</v>
      </c>
      <c r="E138" s="3">
        <f t="shared" si="8"/>
        <v>200</v>
      </c>
      <c r="F138" s="3">
        <f t="shared" si="9"/>
        <v>3957.7513610849733</v>
      </c>
      <c r="G138" s="3">
        <f t="shared" si="10"/>
        <v>2264.3310567549233</v>
      </c>
      <c r="H138" s="3">
        <f t="shared" si="11"/>
        <v>1693.42030433005</v>
      </c>
      <c r="I138" s="3">
        <f t="shared" si="12"/>
        <v>541746.0333168515</v>
      </c>
    </row>
    <row r="139" spans="2:9" ht="12">
      <c r="B139" s="1">
        <f t="shared" si="13"/>
        <v>119</v>
      </c>
      <c r="C139" s="7">
        <f t="shared" si="14"/>
        <v>44135</v>
      </c>
      <c r="D139" s="3">
        <f t="shared" si="15"/>
        <v>3757.7513610849733</v>
      </c>
      <c r="E139" s="3">
        <f t="shared" si="8"/>
        <v>200</v>
      </c>
      <c r="F139" s="3">
        <f t="shared" si="9"/>
        <v>3957.7513610849733</v>
      </c>
      <c r="G139" s="3">
        <f t="shared" si="10"/>
        <v>2257.2751388202146</v>
      </c>
      <c r="H139" s="3">
        <f t="shared" si="11"/>
        <v>1700.4762222647587</v>
      </c>
      <c r="I139" s="3">
        <f t="shared" si="12"/>
        <v>540045.5570945867</v>
      </c>
    </row>
    <row r="140" spans="2:9" ht="12">
      <c r="B140" s="1">
        <f t="shared" si="13"/>
        <v>120</v>
      </c>
      <c r="C140" s="7">
        <f t="shared" si="14"/>
        <v>44165</v>
      </c>
      <c r="D140" s="3">
        <f t="shared" si="15"/>
        <v>3757.7513610849733</v>
      </c>
      <c r="E140" s="3">
        <f t="shared" si="8"/>
        <v>200</v>
      </c>
      <c r="F140" s="3">
        <f t="shared" si="9"/>
        <v>3957.7513610849733</v>
      </c>
      <c r="G140" s="3">
        <f t="shared" si="10"/>
        <v>2250.1898212274446</v>
      </c>
      <c r="H140" s="3">
        <f t="shared" si="11"/>
        <v>1707.5615398575287</v>
      </c>
      <c r="I140" s="3">
        <f t="shared" si="12"/>
        <v>538337.9955547291</v>
      </c>
    </row>
    <row r="141" spans="2:9" ht="12">
      <c r="B141" s="1">
        <f t="shared" si="13"/>
        <v>121</v>
      </c>
      <c r="C141" s="7">
        <f t="shared" si="14"/>
        <v>44196</v>
      </c>
      <c r="D141" s="3">
        <f t="shared" si="15"/>
        <v>3757.7513610849733</v>
      </c>
      <c r="E141" s="3">
        <f t="shared" si="8"/>
        <v>200</v>
      </c>
      <c r="F141" s="3">
        <f t="shared" si="9"/>
        <v>3957.7513610849733</v>
      </c>
      <c r="G141" s="3">
        <f t="shared" si="10"/>
        <v>2243.074981478038</v>
      </c>
      <c r="H141" s="3">
        <f t="shared" si="11"/>
        <v>1714.6763796069354</v>
      </c>
      <c r="I141" s="3">
        <f t="shared" si="12"/>
        <v>536623.3191751222</v>
      </c>
    </row>
    <row r="142" spans="2:9" ht="12">
      <c r="B142" s="1">
        <f t="shared" si="13"/>
        <v>122</v>
      </c>
      <c r="C142" s="7">
        <f t="shared" si="14"/>
        <v>44227</v>
      </c>
      <c r="D142" s="3">
        <f t="shared" si="15"/>
        <v>3757.7513610849733</v>
      </c>
      <c r="E142" s="3">
        <f t="shared" si="8"/>
        <v>200</v>
      </c>
      <c r="F142" s="3">
        <f t="shared" si="9"/>
        <v>3957.7513610849733</v>
      </c>
      <c r="G142" s="3">
        <f t="shared" si="10"/>
        <v>2235.9304965630095</v>
      </c>
      <c r="H142" s="3">
        <f t="shared" si="11"/>
        <v>1721.8208645219638</v>
      </c>
      <c r="I142" s="3">
        <f t="shared" si="12"/>
        <v>534901.4983106002</v>
      </c>
    </row>
    <row r="143" spans="2:9" ht="12">
      <c r="B143" s="1">
        <f t="shared" si="13"/>
        <v>123</v>
      </c>
      <c r="C143" s="7">
        <f t="shared" si="14"/>
        <v>44255</v>
      </c>
      <c r="D143" s="3">
        <f t="shared" si="15"/>
        <v>3757.7513610849733</v>
      </c>
      <c r="E143" s="3">
        <f t="shared" si="8"/>
        <v>200</v>
      </c>
      <c r="F143" s="3">
        <f t="shared" si="9"/>
        <v>3957.7513610849733</v>
      </c>
      <c r="G143" s="3">
        <f t="shared" si="10"/>
        <v>2228.7562429608342</v>
      </c>
      <c r="H143" s="3">
        <f t="shared" si="11"/>
        <v>1728.995118124139</v>
      </c>
      <c r="I143" s="3">
        <f t="shared" si="12"/>
        <v>533172.503192476</v>
      </c>
    </row>
    <row r="144" spans="2:9" ht="12">
      <c r="B144" s="1">
        <f t="shared" si="13"/>
        <v>124</v>
      </c>
      <c r="C144" s="7">
        <f t="shared" si="14"/>
        <v>44286</v>
      </c>
      <c r="D144" s="3">
        <f t="shared" si="15"/>
        <v>3757.7513610849733</v>
      </c>
      <c r="E144" s="3">
        <f t="shared" si="8"/>
        <v>200</v>
      </c>
      <c r="F144" s="3">
        <f t="shared" si="9"/>
        <v>3957.7513610849733</v>
      </c>
      <c r="G144" s="3">
        <f t="shared" si="10"/>
        <v>2221.5520966353165</v>
      </c>
      <c r="H144" s="3">
        <f t="shared" si="11"/>
        <v>1736.1992644496568</v>
      </c>
      <c r="I144" s="3">
        <f t="shared" si="12"/>
        <v>531436.3039280263</v>
      </c>
    </row>
    <row r="145" spans="2:9" ht="12">
      <c r="B145" s="1">
        <f t="shared" si="13"/>
        <v>125</v>
      </c>
      <c r="C145" s="7">
        <f t="shared" si="14"/>
        <v>44316</v>
      </c>
      <c r="D145" s="3">
        <f t="shared" si="15"/>
        <v>3757.7513610849733</v>
      </c>
      <c r="E145" s="3">
        <f t="shared" si="8"/>
        <v>200</v>
      </c>
      <c r="F145" s="3">
        <f t="shared" si="9"/>
        <v>3957.7513610849733</v>
      </c>
      <c r="G145" s="3">
        <f t="shared" si="10"/>
        <v>2214.3179330334433</v>
      </c>
      <c r="H145" s="3">
        <f t="shared" si="11"/>
        <v>1743.43342805153</v>
      </c>
      <c r="I145" s="3">
        <f t="shared" si="12"/>
        <v>529692.8704999748</v>
      </c>
    </row>
    <row r="146" spans="2:9" ht="12">
      <c r="B146" s="1">
        <f t="shared" si="13"/>
        <v>126</v>
      </c>
      <c r="C146" s="7">
        <f t="shared" si="14"/>
        <v>44347</v>
      </c>
      <c r="D146" s="3">
        <f t="shared" si="15"/>
        <v>3757.7513610849733</v>
      </c>
      <c r="E146" s="3">
        <f t="shared" si="8"/>
        <v>200</v>
      </c>
      <c r="F146" s="3">
        <f t="shared" si="9"/>
        <v>3957.7513610849733</v>
      </c>
      <c r="G146" s="3">
        <f t="shared" si="10"/>
        <v>2207.0536270832285</v>
      </c>
      <c r="H146" s="3">
        <f t="shared" si="11"/>
        <v>1750.6977340017447</v>
      </c>
      <c r="I146" s="3">
        <f t="shared" si="12"/>
        <v>527942.172765973</v>
      </c>
    </row>
    <row r="147" spans="2:9" ht="12">
      <c r="B147" s="1">
        <f t="shared" si="13"/>
        <v>127</v>
      </c>
      <c r="C147" s="7">
        <f t="shared" si="14"/>
        <v>44377</v>
      </c>
      <c r="D147" s="3">
        <f t="shared" si="15"/>
        <v>3757.7513610849733</v>
      </c>
      <c r="E147" s="3">
        <f t="shared" si="8"/>
        <v>200</v>
      </c>
      <c r="F147" s="3">
        <f t="shared" si="9"/>
        <v>3957.7513610849733</v>
      </c>
      <c r="G147" s="3">
        <f t="shared" si="10"/>
        <v>2199.7590531915544</v>
      </c>
      <c r="H147" s="3">
        <f t="shared" si="11"/>
        <v>1757.992307893419</v>
      </c>
      <c r="I147" s="3">
        <f t="shared" si="12"/>
        <v>526184.1804580796</v>
      </c>
    </row>
    <row r="148" spans="2:9" ht="12">
      <c r="B148" s="1">
        <f t="shared" si="13"/>
        <v>128</v>
      </c>
      <c r="C148" s="7">
        <f t="shared" si="14"/>
        <v>44408</v>
      </c>
      <c r="D148" s="3">
        <f t="shared" si="15"/>
        <v>3757.7513610849733</v>
      </c>
      <c r="E148" s="3">
        <f aca="true" t="shared" si="16" ref="E148:E211">_xlfn.IFERROR(IF(B148&gt;$D$14,"",IF(D148=I147,0,IF(I147-D148&lt;$D$15,I147-D148,$D$15))),"")</f>
        <v>200</v>
      </c>
      <c r="F148" s="3">
        <f aca="true" t="shared" si="17" ref="F148:F211">_xlfn.IFERROR(IF(B148&gt;$D$14,"",D148+E148),"")</f>
        <v>3957.7513610849733</v>
      </c>
      <c r="G148" s="3">
        <f t="shared" si="10"/>
        <v>2192.434085241998</v>
      </c>
      <c r="H148" s="3">
        <f t="shared" si="11"/>
        <v>1765.317275842975</v>
      </c>
      <c r="I148" s="3">
        <f t="shared" si="12"/>
        <v>524418.8631822366</v>
      </c>
    </row>
    <row r="149" spans="2:9" ht="12">
      <c r="B149" s="1">
        <f t="shared" si="13"/>
        <v>129</v>
      </c>
      <c r="C149" s="7">
        <f t="shared" si="14"/>
        <v>44439</v>
      </c>
      <c r="D149" s="3">
        <f t="shared" si="15"/>
        <v>3757.7513610849733</v>
      </c>
      <c r="E149" s="3">
        <f t="shared" si="16"/>
        <v>200</v>
      </c>
      <c r="F149" s="3">
        <f t="shared" si="17"/>
        <v>3957.7513610849733</v>
      </c>
      <c r="G149" s="3">
        <f aca="true" t="shared" si="18" ref="G149:G212">_xlfn.IFERROR(IF(B149&gt;$D$14,"",IF(C149=$D$11,0,I148*$D$12/12)),"")</f>
        <v>2185.0785965926525</v>
      </c>
      <c r="H149" s="3">
        <f aca="true" t="shared" si="19" ref="H149:H212">_xlfn.IFERROR(IF(B149&gt;$D$14,"",F149-G149),"")</f>
        <v>1772.6727644923208</v>
      </c>
      <c r="I149" s="3">
        <f aca="true" t="shared" si="20" ref="I149:I212">_xlfn.IFERROR(IF(B149&gt;$D$14,"",IF(F149=I148,0,I148-H149)),"")</f>
        <v>522646.1904177442</v>
      </c>
    </row>
    <row r="150" spans="2:9" ht="12">
      <c r="B150" s="1">
        <f aca="true" t="shared" si="21" ref="B150:B213">_xlfn.IFERROR(IF($D$14="","",IF(OR(B149=$D$14,I149=0),"",B149+1)),"")</f>
        <v>130</v>
      </c>
      <c r="C150" s="7">
        <f aca="true" t="shared" si="22" ref="C150:C213">_xlfn.IFERROR(IF(AND($D$16="End",B150&lt;=$D$14),EOMONTH(C149,1),IF(B150&gt;$D$14,"",DATE(YEAR(C149),MONTH(C149)+1,DAY(C149)))),"")</f>
        <v>44469</v>
      </c>
      <c r="D150" s="3">
        <f aca="true" t="shared" si="23" ref="D150:D213">_xlfn.IFERROR(IF(B150&gt;$D$14,"",IF(PMT($D$12/12,$D$14,-$D$10,,IF($D$16="Beginning",1,0))+$D$15&gt;I149*(1+$D$12/12),IF(D149&lt;I149,D149,I149),PMT($D$12/12,$D$14,-$D$10,,IF($D$16="Beginning",1,0)))),"")</f>
        <v>3757.7513610849733</v>
      </c>
      <c r="E150" s="3">
        <f t="shared" si="16"/>
        <v>200</v>
      </c>
      <c r="F150" s="3">
        <f t="shared" si="17"/>
        <v>3957.7513610849733</v>
      </c>
      <c r="G150" s="3">
        <f t="shared" si="18"/>
        <v>2177.6924600739344</v>
      </c>
      <c r="H150" s="3">
        <f t="shared" si="19"/>
        <v>1780.0589010110389</v>
      </c>
      <c r="I150" s="3">
        <f t="shared" si="20"/>
        <v>520866.1315167332</v>
      </c>
    </row>
    <row r="151" spans="2:9" ht="12">
      <c r="B151" s="1">
        <f t="shared" si="21"/>
        <v>131</v>
      </c>
      <c r="C151" s="7">
        <f t="shared" si="22"/>
        <v>44500</v>
      </c>
      <c r="D151" s="3">
        <f t="shared" si="23"/>
        <v>3757.7513610849733</v>
      </c>
      <c r="E151" s="3">
        <f t="shared" si="16"/>
        <v>200</v>
      </c>
      <c r="F151" s="3">
        <f t="shared" si="17"/>
        <v>3957.7513610849733</v>
      </c>
      <c r="G151" s="3">
        <f t="shared" si="18"/>
        <v>2170.2755479863886</v>
      </c>
      <c r="H151" s="3">
        <f t="shared" si="19"/>
        <v>1787.4758130985847</v>
      </c>
      <c r="I151" s="3">
        <f t="shared" si="20"/>
        <v>519078.6557036346</v>
      </c>
    </row>
    <row r="152" spans="2:9" ht="12">
      <c r="B152" s="1">
        <f t="shared" si="21"/>
        <v>132</v>
      </c>
      <c r="C152" s="7">
        <f t="shared" si="22"/>
        <v>44530</v>
      </c>
      <c r="D152" s="3">
        <f t="shared" si="23"/>
        <v>3757.7513610849733</v>
      </c>
      <c r="E152" s="3">
        <f t="shared" si="16"/>
        <v>200</v>
      </c>
      <c r="F152" s="3">
        <f t="shared" si="17"/>
        <v>3957.7513610849733</v>
      </c>
      <c r="G152" s="3">
        <f t="shared" si="18"/>
        <v>2162.8277320984776</v>
      </c>
      <c r="H152" s="3">
        <f t="shared" si="19"/>
        <v>1794.9236289864957</v>
      </c>
      <c r="I152" s="3">
        <f t="shared" si="20"/>
        <v>517283.7320746481</v>
      </c>
    </row>
    <row r="153" spans="2:9" ht="12">
      <c r="B153" s="1">
        <f t="shared" si="21"/>
        <v>133</v>
      </c>
      <c r="C153" s="7">
        <f t="shared" si="22"/>
        <v>44561</v>
      </c>
      <c r="D153" s="3">
        <f t="shared" si="23"/>
        <v>3757.7513610849733</v>
      </c>
      <c r="E153" s="3">
        <f t="shared" si="16"/>
        <v>200</v>
      </c>
      <c r="F153" s="3">
        <f t="shared" si="17"/>
        <v>3957.7513610849733</v>
      </c>
      <c r="G153" s="3">
        <f t="shared" si="18"/>
        <v>2155.348883644367</v>
      </c>
      <c r="H153" s="3">
        <f t="shared" si="19"/>
        <v>1802.4024774406062</v>
      </c>
      <c r="I153" s="3">
        <f t="shared" si="20"/>
        <v>515481.3295972075</v>
      </c>
    </row>
    <row r="154" spans="2:9" ht="12">
      <c r="B154" s="1">
        <f t="shared" si="21"/>
        <v>134</v>
      </c>
      <c r="C154" s="7">
        <f t="shared" si="22"/>
        <v>44592</v>
      </c>
      <c r="D154" s="3">
        <f t="shared" si="23"/>
        <v>3757.7513610849733</v>
      </c>
      <c r="E154" s="3">
        <f t="shared" si="16"/>
        <v>200</v>
      </c>
      <c r="F154" s="3">
        <f t="shared" si="17"/>
        <v>3957.7513610849733</v>
      </c>
      <c r="G154" s="3">
        <f t="shared" si="18"/>
        <v>2147.838873321698</v>
      </c>
      <c r="H154" s="3">
        <f t="shared" si="19"/>
        <v>1809.9124877632753</v>
      </c>
      <c r="I154" s="3">
        <f t="shared" si="20"/>
        <v>513671.4171094442</v>
      </c>
    </row>
    <row r="155" spans="2:9" ht="12">
      <c r="B155" s="1">
        <f t="shared" si="21"/>
        <v>135</v>
      </c>
      <c r="C155" s="7">
        <f t="shared" si="22"/>
        <v>44620</v>
      </c>
      <c r="D155" s="3">
        <f t="shared" si="23"/>
        <v>3757.7513610849733</v>
      </c>
      <c r="E155" s="3">
        <f t="shared" si="16"/>
        <v>200</v>
      </c>
      <c r="F155" s="3">
        <f t="shared" si="17"/>
        <v>3957.7513610849733</v>
      </c>
      <c r="G155" s="3">
        <f t="shared" si="18"/>
        <v>2140.297571289351</v>
      </c>
      <c r="H155" s="3">
        <f t="shared" si="19"/>
        <v>1817.4537897956225</v>
      </c>
      <c r="I155" s="3">
        <f t="shared" si="20"/>
        <v>511853.9633196486</v>
      </c>
    </row>
    <row r="156" spans="2:9" ht="12">
      <c r="B156" s="1">
        <f t="shared" si="21"/>
        <v>136</v>
      </c>
      <c r="C156" s="7">
        <f t="shared" si="22"/>
        <v>44651</v>
      </c>
      <c r="D156" s="3">
        <f t="shared" si="23"/>
        <v>3757.7513610849733</v>
      </c>
      <c r="E156" s="3">
        <f t="shared" si="16"/>
        <v>200</v>
      </c>
      <c r="F156" s="3">
        <f t="shared" si="17"/>
        <v>3957.7513610849733</v>
      </c>
      <c r="G156" s="3">
        <f t="shared" si="18"/>
        <v>2132.7248471652024</v>
      </c>
      <c r="H156" s="3">
        <f t="shared" si="19"/>
        <v>1825.0265139197709</v>
      </c>
      <c r="I156" s="3">
        <f t="shared" si="20"/>
        <v>510028.9368057288</v>
      </c>
    </row>
    <row r="157" spans="2:9" ht="12">
      <c r="B157" s="1">
        <f t="shared" si="21"/>
        <v>137</v>
      </c>
      <c r="C157" s="7">
        <f t="shared" si="22"/>
        <v>44681</v>
      </c>
      <c r="D157" s="3">
        <f t="shared" si="23"/>
        <v>3757.7513610849733</v>
      </c>
      <c r="E157" s="3">
        <f t="shared" si="16"/>
        <v>200</v>
      </c>
      <c r="F157" s="3">
        <f t="shared" si="17"/>
        <v>3957.7513610849733</v>
      </c>
      <c r="G157" s="3">
        <f t="shared" si="18"/>
        <v>2125.12057002387</v>
      </c>
      <c r="H157" s="3">
        <f t="shared" si="19"/>
        <v>1832.630791061103</v>
      </c>
      <c r="I157" s="3">
        <f t="shared" si="20"/>
        <v>508196.30601466773</v>
      </c>
    </row>
    <row r="158" spans="2:9" ht="12">
      <c r="B158" s="1">
        <f t="shared" si="21"/>
        <v>138</v>
      </c>
      <c r="C158" s="7">
        <f t="shared" si="22"/>
        <v>44712</v>
      </c>
      <c r="D158" s="3">
        <f t="shared" si="23"/>
        <v>3757.7513610849733</v>
      </c>
      <c r="E158" s="3">
        <f t="shared" si="16"/>
        <v>200</v>
      </c>
      <c r="F158" s="3">
        <f t="shared" si="17"/>
        <v>3957.7513610849733</v>
      </c>
      <c r="G158" s="3">
        <f t="shared" si="18"/>
        <v>2117.484608394449</v>
      </c>
      <c r="H158" s="3">
        <f t="shared" si="19"/>
        <v>1840.2667526905243</v>
      </c>
      <c r="I158" s="3">
        <f t="shared" si="20"/>
        <v>506356.0392619772</v>
      </c>
    </row>
    <row r="159" spans="2:9" ht="12">
      <c r="B159" s="1">
        <f t="shared" si="21"/>
        <v>139</v>
      </c>
      <c r="C159" s="7">
        <f t="shared" si="22"/>
        <v>44742</v>
      </c>
      <c r="D159" s="3">
        <f t="shared" si="23"/>
        <v>3757.7513610849733</v>
      </c>
      <c r="E159" s="3">
        <f t="shared" si="16"/>
        <v>200</v>
      </c>
      <c r="F159" s="3">
        <f t="shared" si="17"/>
        <v>3957.7513610849733</v>
      </c>
      <c r="G159" s="3">
        <f t="shared" si="18"/>
        <v>2109.8168302582385</v>
      </c>
      <c r="H159" s="3">
        <f t="shared" si="19"/>
        <v>1847.9345308267348</v>
      </c>
      <c r="I159" s="3">
        <f t="shared" si="20"/>
        <v>504508.10473115044</v>
      </c>
    </row>
    <row r="160" spans="2:9" ht="12">
      <c r="B160" s="1">
        <f t="shared" si="21"/>
        <v>140</v>
      </c>
      <c r="C160" s="7">
        <f t="shared" si="22"/>
        <v>44773</v>
      </c>
      <c r="D160" s="3">
        <f t="shared" si="23"/>
        <v>3757.7513610849733</v>
      </c>
      <c r="E160" s="3">
        <f t="shared" si="16"/>
        <v>200</v>
      </c>
      <c r="F160" s="3">
        <f t="shared" si="17"/>
        <v>3957.7513610849733</v>
      </c>
      <c r="G160" s="3">
        <f t="shared" si="18"/>
        <v>2102.11710304646</v>
      </c>
      <c r="H160" s="3">
        <f t="shared" si="19"/>
        <v>1855.634258038513</v>
      </c>
      <c r="I160" s="3">
        <f t="shared" si="20"/>
        <v>502652.4704731119</v>
      </c>
    </row>
    <row r="161" spans="2:9" ht="12">
      <c r="B161" s="1">
        <f t="shared" si="21"/>
        <v>141</v>
      </c>
      <c r="C161" s="7">
        <f t="shared" si="22"/>
        <v>44804</v>
      </c>
      <c r="D161" s="3">
        <f t="shared" si="23"/>
        <v>3757.7513610849733</v>
      </c>
      <c r="E161" s="3">
        <f t="shared" si="16"/>
        <v>200</v>
      </c>
      <c r="F161" s="3">
        <f t="shared" si="17"/>
        <v>3957.7513610849733</v>
      </c>
      <c r="G161" s="3">
        <f t="shared" si="18"/>
        <v>2094.3852936379662</v>
      </c>
      <c r="H161" s="3">
        <f t="shared" si="19"/>
        <v>1863.366067447007</v>
      </c>
      <c r="I161" s="3">
        <f t="shared" si="20"/>
        <v>500789.1044056649</v>
      </c>
    </row>
    <row r="162" spans="2:9" ht="12">
      <c r="B162" s="1">
        <f t="shared" si="21"/>
        <v>142</v>
      </c>
      <c r="C162" s="7">
        <f t="shared" si="22"/>
        <v>44834</v>
      </c>
      <c r="D162" s="3">
        <f t="shared" si="23"/>
        <v>3757.7513610849733</v>
      </c>
      <c r="E162" s="3">
        <f t="shared" si="16"/>
        <v>200</v>
      </c>
      <c r="F162" s="3">
        <f t="shared" si="17"/>
        <v>3957.7513610849733</v>
      </c>
      <c r="G162" s="3">
        <f t="shared" si="18"/>
        <v>2086.621268356937</v>
      </c>
      <c r="H162" s="3">
        <f t="shared" si="19"/>
        <v>1871.1300927280363</v>
      </c>
      <c r="I162" s="3">
        <f t="shared" si="20"/>
        <v>498917.9743129369</v>
      </c>
    </row>
    <row r="163" spans="2:9" ht="12">
      <c r="B163" s="1">
        <f t="shared" si="21"/>
        <v>143</v>
      </c>
      <c r="C163" s="7">
        <f t="shared" si="22"/>
        <v>44865</v>
      </c>
      <c r="D163" s="3">
        <f t="shared" si="23"/>
        <v>3757.7513610849733</v>
      </c>
      <c r="E163" s="3">
        <f t="shared" si="16"/>
        <v>200</v>
      </c>
      <c r="F163" s="3">
        <f t="shared" si="17"/>
        <v>3957.7513610849733</v>
      </c>
      <c r="G163" s="3">
        <f t="shared" si="18"/>
        <v>2078.8248929705705</v>
      </c>
      <c r="H163" s="3">
        <f t="shared" si="19"/>
        <v>1878.9264681144027</v>
      </c>
      <c r="I163" s="3">
        <f t="shared" si="20"/>
        <v>497039.04784482246</v>
      </c>
    </row>
    <row r="164" spans="2:9" ht="12">
      <c r="B164" s="1">
        <f t="shared" si="21"/>
        <v>144</v>
      </c>
      <c r="C164" s="7">
        <f t="shared" si="22"/>
        <v>44895</v>
      </c>
      <c r="D164" s="3">
        <f t="shared" si="23"/>
        <v>3757.7513610849733</v>
      </c>
      <c r="E164" s="3">
        <f t="shared" si="16"/>
        <v>200</v>
      </c>
      <c r="F164" s="3">
        <f t="shared" si="17"/>
        <v>3957.7513610849733</v>
      </c>
      <c r="G164" s="3">
        <f t="shared" si="18"/>
        <v>2070.9960326867604</v>
      </c>
      <c r="H164" s="3">
        <f t="shared" si="19"/>
        <v>1886.755328398213</v>
      </c>
      <c r="I164" s="3">
        <f t="shared" si="20"/>
        <v>495152.29251642426</v>
      </c>
    </row>
    <row r="165" spans="2:9" ht="12">
      <c r="B165" s="1">
        <f t="shared" si="21"/>
        <v>145</v>
      </c>
      <c r="C165" s="7">
        <f t="shared" si="22"/>
        <v>44926</v>
      </c>
      <c r="D165" s="3">
        <f t="shared" si="23"/>
        <v>3757.7513610849733</v>
      </c>
      <c r="E165" s="3">
        <f t="shared" si="16"/>
        <v>200</v>
      </c>
      <c r="F165" s="3">
        <f t="shared" si="17"/>
        <v>3957.7513610849733</v>
      </c>
      <c r="G165" s="3">
        <f t="shared" si="18"/>
        <v>2063.134552151768</v>
      </c>
      <c r="H165" s="3">
        <f t="shared" si="19"/>
        <v>1894.6168089332054</v>
      </c>
      <c r="I165" s="3">
        <f t="shared" si="20"/>
        <v>493257.67570749106</v>
      </c>
    </row>
    <row r="166" spans="2:9" ht="12">
      <c r="B166" s="1">
        <f t="shared" si="21"/>
        <v>146</v>
      </c>
      <c r="C166" s="7">
        <f t="shared" si="22"/>
        <v>44957</v>
      </c>
      <c r="D166" s="3">
        <f t="shared" si="23"/>
        <v>3757.7513610849733</v>
      </c>
      <c r="E166" s="3">
        <f t="shared" si="16"/>
        <v>200</v>
      </c>
      <c r="F166" s="3">
        <f t="shared" si="17"/>
        <v>3957.7513610849733</v>
      </c>
      <c r="G166" s="3">
        <f t="shared" si="18"/>
        <v>2055.2403154478793</v>
      </c>
      <c r="H166" s="3">
        <f t="shared" si="19"/>
        <v>1902.511045637094</v>
      </c>
      <c r="I166" s="3">
        <f t="shared" si="20"/>
        <v>491355.164661854</v>
      </c>
    </row>
    <row r="167" spans="2:9" ht="12">
      <c r="B167" s="1">
        <f t="shared" si="21"/>
        <v>147</v>
      </c>
      <c r="C167" s="7">
        <f t="shared" si="22"/>
        <v>44985</v>
      </c>
      <c r="D167" s="3">
        <f t="shared" si="23"/>
        <v>3757.7513610849733</v>
      </c>
      <c r="E167" s="3">
        <f t="shared" si="16"/>
        <v>200</v>
      </c>
      <c r="F167" s="3">
        <f t="shared" si="17"/>
        <v>3957.7513610849733</v>
      </c>
      <c r="G167" s="3">
        <f t="shared" si="18"/>
        <v>2047.3131860910582</v>
      </c>
      <c r="H167" s="3">
        <f t="shared" si="19"/>
        <v>1910.438174993915</v>
      </c>
      <c r="I167" s="3">
        <f t="shared" si="20"/>
        <v>489444.7264868601</v>
      </c>
    </row>
    <row r="168" spans="2:9" ht="12">
      <c r="B168" s="1">
        <f t="shared" si="21"/>
        <v>148</v>
      </c>
      <c r="C168" s="7">
        <f t="shared" si="22"/>
        <v>45016</v>
      </c>
      <c r="D168" s="3">
        <f t="shared" si="23"/>
        <v>3757.7513610849733</v>
      </c>
      <c r="E168" s="3">
        <f t="shared" si="16"/>
        <v>200</v>
      </c>
      <c r="F168" s="3">
        <f t="shared" si="17"/>
        <v>3957.7513610849733</v>
      </c>
      <c r="G168" s="3">
        <f t="shared" si="18"/>
        <v>2039.3530270285837</v>
      </c>
      <c r="H168" s="3">
        <f t="shared" si="19"/>
        <v>1918.3983340563896</v>
      </c>
      <c r="I168" s="3">
        <f t="shared" si="20"/>
        <v>487526.3281528037</v>
      </c>
    </row>
    <row r="169" spans="2:9" ht="12">
      <c r="B169" s="1">
        <f t="shared" si="21"/>
        <v>149</v>
      </c>
      <c r="C169" s="7">
        <f t="shared" si="22"/>
        <v>45046</v>
      </c>
      <c r="D169" s="3">
        <f t="shared" si="23"/>
        <v>3757.7513610849733</v>
      </c>
      <c r="E169" s="3">
        <f t="shared" si="16"/>
        <v>200</v>
      </c>
      <c r="F169" s="3">
        <f t="shared" si="17"/>
        <v>3957.7513610849733</v>
      </c>
      <c r="G169" s="3">
        <f t="shared" si="18"/>
        <v>2031.3597006366824</v>
      </c>
      <c r="H169" s="3">
        <f t="shared" si="19"/>
        <v>1926.3916604482908</v>
      </c>
      <c r="I169" s="3">
        <f t="shared" si="20"/>
        <v>485599.9364923554</v>
      </c>
    </row>
    <row r="170" spans="2:9" ht="12">
      <c r="B170" s="1">
        <f t="shared" si="21"/>
        <v>150</v>
      </c>
      <c r="C170" s="7">
        <f t="shared" si="22"/>
        <v>45077</v>
      </c>
      <c r="D170" s="3">
        <f t="shared" si="23"/>
        <v>3757.7513610849733</v>
      </c>
      <c r="E170" s="3">
        <f t="shared" si="16"/>
        <v>200</v>
      </c>
      <c r="F170" s="3">
        <f t="shared" si="17"/>
        <v>3957.7513610849733</v>
      </c>
      <c r="G170" s="3">
        <f t="shared" si="18"/>
        <v>2023.3330687181478</v>
      </c>
      <c r="H170" s="3">
        <f t="shared" si="19"/>
        <v>1934.4182923668254</v>
      </c>
      <c r="I170" s="3">
        <f t="shared" si="20"/>
        <v>483665.5181999886</v>
      </c>
    </row>
    <row r="171" spans="2:9" ht="12">
      <c r="B171" s="1">
        <f t="shared" si="21"/>
        <v>151</v>
      </c>
      <c r="C171" s="7">
        <f t="shared" si="22"/>
        <v>45107</v>
      </c>
      <c r="D171" s="3">
        <f t="shared" si="23"/>
        <v>3757.7513610849733</v>
      </c>
      <c r="E171" s="3">
        <f t="shared" si="16"/>
        <v>200</v>
      </c>
      <c r="F171" s="3">
        <f t="shared" si="17"/>
        <v>3957.7513610849733</v>
      </c>
      <c r="G171" s="3">
        <f t="shared" si="18"/>
        <v>2015.2729924999524</v>
      </c>
      <c r="H171" s="3">
        <f t="shared" si="19"/>
        <v>1942.478368585021</v>
      </c>
      <c r="I171" s="3">
        <f t="shared" si="20"/>
        <v>481723.0398314036</v>
      </c>
    </row>
    <row r="172" spans="2:9" ht="12">
      <c r="B172" s="1">
        <f t="shared" si="21"/>
        <v>152</v>
      </c>
      <c r="C172" s="7">
        <f t="shared" si="22"/>
        <v>45138</v>
      </c>
      <c r="D172" s="3">
        <f t="shared" si="23"/>
        <v>3757.7513610849733</v>
      </c>
      <c r="E172" s="3">
        <f t="shared" si="16"/>
        <v>200</v>
      </c>
      <c r="F172" s="3">
        <f t="shared" si="17"/>
        <v>3957.7513610849733</v>
      </c>
      <c r="G172" s="3">
        <f t="shared" si="18"/>
        <v>2007.1793326308482</v>
      </c>
      <c r="H172" s="3">
        <f t="shared" si="19"/>
        <v>1950.572028454125</v>
      </c>
      <c r="I172" s="3">
        <f t="shared" si="20"/>
        <v>479772.4678029495</v>
      </c>
    </row>
    <row r="173" spans="2:9" ht="12">
      <c r="B173" s="1">
        <f t="shared" si="21"/>
        <v>153</v>
      </c>
      <c r="C173" s="7">
        <f t="shared" si="22"/>
        <v>45169</v>
      </c>
      <c r="D173" s="3">
        <f t="shared" si="23"/>
        <v>3757.7513610849733</v>
      </c>
      <c r="E173" s="3">
        <f t="shared" si="16"/>
        <v>200</v>
      </c>
      <c r="F173" s="3">
        <f t="shared" si="17"/>
        <v>3957.7513610849733</v>
      </c>
      <c r="G173" s="3">
        <f t="shared" si="18"/>
        <v>1999.0519491789564</v>
      </c>
      <c r="H173" s="3">
        <f t="shared" si="19"/>
        <v>1958.6994119060168</v>
      </c>
      <c r="I173" s="3">
        <f t="shared" si="20"/>
        <v>477813.7683910435</v>
      </c>
    </row>
    <row r="174" spans="2:9" ht="12">
      <c r="B174" s="1">
        <f t="shared" si="21"/>
        <v>154</v>
      </c>
      <c r="C174" s="7">
        <f t="shared" si="22"/>
        <v>45199</v>
      </c>
      <c r="D174" s="3">
        <f t="shared" si="23"/>
        <v>3757.7513610849733</v>
      </c>
      <c r="E174" s="3">
        <f t="shared" si="16"/>
        <v>200</v>
      </c>
      <c r="F174" s="3">
        <f t="shared" si="17"/>
        <v>3957.7513610849733</v>
      </c>
      <c r="G174" s="3">
        <f t="shared" si="18"/>
        <v>1990.8907016293479</v>
      </c>
      <c r="H174" s="3">
        <f t="shared" si="19"/>
        <v>1966.8606594556254</v>
      </c>
      <c r="I174" s="3">
        <f t="shared" si="20"/>
        <v>475846.9077315878</v>
      </c>
    </row>
    <row r="175" spans="2:9" ht="12">
      <c r="B175" s="1">
        <f t="shared" si="21"/>
        <v>155</v>
      </c>
      <c r="C175" s="7">
        <f t="shared" si="22"/>
        <v>45230</v>
      </c>
      <c r="D175" s="3">
        <f t="shared" si="23"/>
        <v>3757.7513610849733</v>
      </c>
      <c r="E175" s="3">
        <f t="shared" si="16"/>
        <v>200</v>
      </c>
      <c r="F175" s="3">
        <f t="shared" si="17"/>
        <v>3957.7513610849733</v>
      </c>
      <c r="G175" s="3">
        <f t="shared" si="18"/>
        <v>1982.6954488816161</v>
      </c>
      <c r="H175" s="3">
        <f t="shared" si="19"/>
        <v>1975.0559122033571</v>
      </c>
      <c r="I175" s="3">
        <f t="shared" si="20"/>
        <v>473871.8518193845</v>
      </c>
    </row>
    <row r="176" spans="2:9" ht="12">
      <c r="B176" s="1">
        <f t="shared" si="21"/>
        <v>156</v>
      </c>
      <c r="C176" s="7">
        <f t="shared" si="22"/>
        <v>45260</v>
      </c>
      <c r="D176" s="3">
        <f t="shared" si="23"/>
        <v>3757.7513610849733</v>
      </c>
      <c r="E176" s="3">
        <f t="shared" si="16"/>
        <v>200</v>
      </c>
      <c r="F176" s="3">
        <f t="shared" si="17"/>
        <v>3957.7513610849733</v>
      </c>
      <c r="G176" s="3">
        <f t="shared" si="18"/>
        <v>1974.4660492474356</v>
      </c>
      <c r="H176" s="3">
        <f t="shared" si="19"/>
        <v>1983.2853118375376</v>
      </c>
      <c r="I176" s="3">
        <f t="shared" si="20"/>
        <v>471888.56650754693</v>
      </c>
    </row>
    <row r="177" spans="2:9" ht="12">
      <c r="B177" s="1">
        <f t="shared" si="21"/>
        <v>157</v>
      </c>
      <c r="C177" s="7">
        <f t="shared" si="22"/>
        <v>45291</v>
      </c>
      <c r="D177" s="3">
        <f t="shared" si="23"/>
        <v>3757.7513610849733</v>
      </c>
      <c r="E177" s="3">
        <f t="shared" si="16"/>
        <v>200</v>
      </c>
      <c r="F177" s="3">
        <f t="shared" si="17"/>
        <v>3957.7513610849733</v>
      </c>
      <c r="G177" s="3">
        <f t="shared" si="18"/>
        <v>1966.2023604481121</v>
      </c>
      <c r="H177" s="3">
        <f t="shared" si="19"/>
        <v>1991.5490006368611</v>
      </c>
      <c r="I177" s="3">
        <f t="shared" si="20"/>
        <v>469897.0175069101</v>
      </c>
    </row>
    <row r="178" spans="2:9" ht="12">
      <c r="B178" s="1">
        <f t="shared" si="21"/>
        <v>158</v>
      </c>
      <c r="C178" s="7">
        <f t="shared" si="22"/>
        <v>45322</v>
      </c>
      <c r="D178" s="3">
        <f t="shared" si="23"/>
        <v>3757.7513610849733</v>
      </c>
      <c r="E178" s="3">
        <f t="shared" si="16"/>
        <v>200</v>
      </c>
      <c r="F178" s="3">
        <f t="shared" si="17"/>
        <v>3957.7513610849733</v>
      </c>
      <c r="G178" s="3">
        <f t="shared" si="18"/>
        <v>1957.9042396121256</v>
      </c>
      <c r="H178" s="3">
        <f t="shared" si="19"/>
        <v>1999.8471214728477</v>
      </c>
      <c r="I178" s="3">
        <f t="shared" si="20"/>
        <v>467897.17038543726</v>
      </c>
    </row>
    <row r="179" spans="2:9" ht="12">
      <c r="B179" s="1">
        <f t="shared" si="21"/>
        <v>159</v>
      </c>
      <c r="C179" s="7">
        <f t="shared" si="22"/>
        <v>45351</v>
      </c>
      <c r="D179" s="3">
        <f t="shared" si="23"/>
        <v>3757.7513610849733</v>
      </c>
      <c r="E179" s="3">
        <f t="shared" si="16"/>
        <v>200</v>
      </c>
      <c r="F179" s="3">
        <f t="shared" si="17"/>
        <v>3957.7513610849733</v>
      </c>
      <c r="G179" s="3">
        <f t="shared" si="18"/>
        <v>1949.5715432726554</v>
      </c>
      <c r="H179" s="3">
        <f t="shared" si="19"/>
        <v>2008.1798178123179</v>
      </c>
      <c r="I179" s="3">
        <f t="shared" si="20"/>
        <v>465888.9905676249</v>
      </c>
    </row>
    <row r="180" spans="2:9" ht="12">
      <c r="B180" s="1">
        <f t="shared" si="21"/>
        <v>160</v>
      </c>
      <c r="C180" s="7">
        <f t="shared" si="22"/>
        <v>45382</v>
      </c>
      <c r="D180" s="3">
        <f t="shared" si="23"/>
        <v>3757.7513610849733</v>
      </c>
      <c r="E180" s="3">
        <f t="shared" si="16"/>
        <v>200</v>
      </c>
      <c r="F180" s="3">
        <f t="shared" si="17"/>
        <v>3957.7513610849733</v>
      </c>
      <c r="G180" s="3">
        <f t="shared" si="18"/>
        <v>1941.204127365104</v>
      </c>
      <c r="H180" s="3">
        <f t="shared" si="19"/>
        <v>2016.5472337198694</v>
      </c>
      <c r="I180" s="3">
        <f t="shared" si="20"/>
        <v>463872.4433339051</v>
      </c>
    </row>
    <row r="181" spans="2:9" ht="12">
      <c r="B181" s="1">
        <f t="shared" si="21"/>
        <v>161</v>
      </c>
      <c r="C181" s="7">
        <f t="shared" si="22"/>
        <v>45412</v>
      </c>
      <c r="D181" s="3">
        <f t="shared" si="23"/>
        <v>3757.7513610849733</v>
      </c>
      <c r="E181" s="3">
        <f t="shared" si="16"/>
        <v>200</v>
      </c>
      <c r="F181" s="3">
        <f t="shared" si="17"/>
        <v>3957.7513610849733</v>
      </c>
      <c r="G181" s="3">
        <f t="shared" si="18"/>
        <v>1932.8018472246047</v>
      </c>
      <c r="H181" s="3">
        <f t="shared" si="19"/>
        <v>2024.9495138603686</v>
      </c>
      <c r="I181" s="3">
        <f t="shared" si="20"/>
        <v>461847.4938200447</v>
      </c>
    </row>
    <row r="182" spans="2:9" ht="12">
      <c r="B182" s="1">
        <f t="shared" si="21"/>
        <v>162</v>
      </c>
      <c r="C182" s="7">
        <f t="shared" si="22"/>
        <v>45443</v>
      </c>
      <c r="D182" s="3">
        <f t="shared" si="23"/>
        <v>3757.7513610849733</v>
      </c>
      <c r="E182" s="3">
        <f t="shared" si="16"/>
        <v>200</v>
      </c>
      <c r="F182" s="3">
        <f t="shared" si="17"/>
        <v>3957.7513610849733</v>
      </c>
      <c r="G182" s="3">
        <f t="shared" si="18"/>
        <v>1924.3645575835196</v>
      </c>
      <c r="H182" s="3">
        <f t="shared" si="19"/>
        <v>2033.3868035014536</v>
      </c>
      <c r="I182" s="3">
        <f t="shared" si="20"/>
        <v>459814.1070165432</v>
      </c>
    </row>
    <row r="183" spans="2:9" ht="12">
      <c r="B183" s="1">
        <f t="shared" si="21"/>
        <v>163</v>
      </c>
      <c r="C183" s="7">
        <f t="shared" si="22"/>
        <v>45473</v>
      </c>
      <c r="D183" s="3">
        <f t="shared" si="23"/>
        <v>3757.7513610849733</v>
      </c>
      <c r="E183" s="3">
        <f t="shared" si="16"/>
        <v>200</v>
      </c>
      <c r="F183" s="3">
        <f t="shared" si="17"/>
        <v>3957.7513610849733</v>
      </c>
      <c r="G183" s="3">
        <f t="shared" si="18"/>
        <v>1915.8921125689303</v>
      </c>
      <c r="H183" s="3">
        <f t="shared" si="19"/>
        <v>2041.859248516043</v>
      </c>
      <c r="I183" s="3">
        <f t="shared" si="20"/>
        <v>457772.2477680272</v>
      </c>
    </row>
    <row r="184" spans="2:9" ht="12">
      <c r="B184" s="1">
        <f t="shared" si="21"/>
        <v>164</v>
      </c>
      <c r="C184" s="7">
        <f t="shared" si="22"/>
        <v>45504</v>
      </c>
      <c r="D184" s="3">
        <f t="shared" si="23"/>
        <v>3757.7513610849733</v>
      </c>
      <c r="E184" s="3">
        <f t="shared" si="16"/>
        <v>200</v>
      </c>
      <c r="F184" s="3">
        <f t="shared" si="17"/>
        <v>3957.7513610849733</v>
      </c>
      <c r="G184" s="3">
        <f t="shared" si="18"/>
        <v>1907.3843657001134</v>
      </c>
      <c r="H184" s="3">
        <f t="shared" si="19"/>
        <v>2050.36699538486</v>
      </c>
      <c r="I184" s="3">
        <f t="shared" si="20"/>
        <v>455721.8807726423</v>
      </c>
    </row>
    <row r="185" spans="2:9" ht="12">
      <c r="B185" s="1">
        <f t="shared" si="21"/>
        <v>165</v>
      </c>
      <c r="C185" s="7">
        <f t="shared" si="22"/>
        <v>45535</v>
      </c>
      <c r="D185" s="3">
        <f t="shared" si="23"/>
        <v>3757.7513610849733</v>
      </c>
      <c r="E185" s="3">
        <f t="shared" si="16"/>
        <v>200</v>
      </c>
      <c r="F185" s="3">
        <f t="shared" si="17"/>
        <v>3957.7513610849733</v>
      </c>
      <c r="G185" s="3">
        <f t="shared" si="18"/>
        <v>1898.8411698860098</v>
      </c>
      <c r="H185" s="3">
        <f t="shared" si="19"/>
        <v>2058.9101911989637</v>
      </c>
      <c r="I185" s="3">
        <f t="shared" si="20"/>
        <v>453662.97058144334</v>
      </c>
    </row>
    <row r="186" spans="2:9" ht="12">
      <c r="B186" s="1">
        <f t="shared" si="21"/>
        <v>166</v>
      </c>
      <c r="C186" s="7">
        <f t="shared" si="22"/>
        <v>45565</v>
      </c>
      <c r="D186" s="3">
        <f t="shared" si="23"/>
        <v>3757.7513610849733</v>
      </c>
      <c r="E186" s="3">
        <f t="shared" si="16"/>
        <v>200</v>
      </c>
      <c r="F186" s="3">
        <f t="shared" si="17"/>
        <v>3957.7513610849733</v>
      </c>
      <c r="G186" s="3">
        <f t="shared" si="18"/>
        <v>1890.2623774226806</v>
      </c>
      <c r="H186" s="3">
        <f t="shared" si="19"/>
        <v>2067.4889836622924</v>
      </c>
      <c r="I186" s="3">
        <f t="shared" si="20"/>
        <v>451595.48159778106</v>
      </c>
    </row>
    <row r="187" spans="2:9" ht="12">
      <c r="B187" s="1">
        <f t="shared" si="21"/>
        <v>167</v>
      </c>
      <c r="C187" s="7">
        <f t="shared" si="22"/>
        <v>45596</v>
      </c>
      <c r="D187" s="3">
        <f t="shared" si="23"/>
        <v>3757.7513610849733</v>
      </c>
      <c r="E187" s="3">
        <f t="shared" si="16"/>
        <v>200</v>
      </c>
      <c r="F187" s="3">
        <f t="shared" si="17"/>
        <v>3957.7513610849733</v>
      </c>
      <c r="G187" s="3">
        <f t="shared" si="18"/>
        <v>1881.6478399907546</v>
      </c>
      <c r="H187" s="3">
        <f t="shared" si="19"/>
        <v>2076.1035210942186</v>
      </c>
      <c r="I187" s="3">
        <f t="shared" si="20"/>
        <v>449519.3780766869</v>
      </c>
    </row>
    <row r="188" spans="2:9" ht="12">
      <c r="B188" s="1">
        <f t="shared" si="21"/>
        <v>168</v>
      </c>
      <c r="C188" s="7">
        <f t="shared" si="22"/>
        <v>45626</v>
      </c>
      <c r="D188" s="3">
        <f t="shared" si="23"/>
        <v>3757.7513610849733</v>
      </c>
      <c r="E188" s="3">
        <f t="shared" si="16"/>
        <v>200</v>
      </c>
      <c r="F188" s="3">
        <f t="shared" si="17"/>
        <v>3957.7513610849733</v>
      </c>
      <c r="G188" s="3">
        <f t="shared" si="18"/>
        <v>1872.997408652862</v>
      </c>
      <c r="H188" s="3">
        <f t="shared" si="19"/>
        <v>2084.753952432111</v>
      </c>
      <c r="I188" s="3">
        <f t="shared" si="20"/>
        <v>447434.62412425474</v>
      </c>
    </row>
    <row r="189" spans="2:9" ht="12">
      <c r="B189" s="1">
        <f t="shared" si="21"/>
        <v>169</v>
      </c>
      <c r="C189" s="7">
        <f t="shared" si="22"/>
        <v>45657</v>
      </c>
      <c r="D189" s="3">
        <f t="shared" si="23"/>
        <v>3757.7513610849733</v>
      </c>
      <c r="E189" s="3">
        <f t="shared" si="16"/>
        <v>200</v>
      </c>
      <c r="F189" s="3">
        <f t="shared" si="17"/>
        <v>3957.7513610849733</v>
      </c>
      <c r="G189" s="3">
        <f t="shared" si="18"/>
        <v>1864.3109338510615</v>
      </c>
      <c r="H189" s="3">
        <f t="shared" si="19"/>
        <v>2093.4404272339116</v>
      </c>
      <c r="I189" s="3">
        <f t="shared" si="20"/>
        <v>445341.1836970208</v>
      </c>
    </row>
    <row r="190" spans="2:9" ht="12">
      <c r="B190" s="1">
        <f t="shared" si="21"/>
        <v>170</v>
      </c>
      <c r="C190" s="7">
        <f t="shared" si="22"/>
        <v>45688</v>
      </c>
      <c r="D190" s="3">
        <f t="shared" si="23"/>
        <v>3757.7513610849733</v>
      </c>
      <c r="E190" s="3">
        <f t="shared" si="16"/>
        <v>200</v>
      </c>
      <c r="F190" s="3">
        <f t="shared" si="17"/>
        <v>3957.7513610849733</v>
      </c>
      <c r="G190" s="3">
        <f t="shared" si="18"/>
        <v>1855.5882654042534</v>
      </c>
      <c r="H190" s="3">
        <f t="shared" si="19"/>
        <v>2102.16309568072</v>
      </c>
      <c r="I190" s="3">
        <f t="shared" si="20"/>
        <v>443239.0206013401</v>
      </c>
    </row>
    <row r="191" spans="2:9" ht="12">
      <c r="B191" s="1">
        <f t="shared" si="21"/>
        <v>171</v>
      </c>
      <c r="C191" s="7">
        <f t="shared" si="22"/>
        <v>45716</v>
      </c>
      <c r="D191" s="3">
        <f t="shared" si="23"/>
        <v>3757.7513610849733</v>
      </c>
      <c r="E191" s="3">
        <f t="shared" si="16"/>
        <v>200</v>
      </c>
      <c r="F191" s="3">
        <f t="shared" si="17"/>
        <v>3957.7513610849733</v>
      </c>
      <c r="G191" s="3">
        <f t="shared" si="18"/>
        <v>1846.829252505584</v>
      </c>
      <c r="H191" s="3">
        <f t="shared" si="19"/>
        <v>2110.9221085793893</v>
      </c>
      <c r="I191" s="3">
        <f t="shared" si="20"/>
        <v>441128.09849276074</v>
      </c>
    </row>
    <row r="192" spans="2:9" ht="12">
      <c r="B192" s="1">
        <f t="shared" si="21"/>
        <v>172</v>
      </c>
      <c r="C192" s="7">
        <f t="shared" si="22"/>
        <v>45747</v>
      </c>
      <c r="D192" s="3">
        <f t="shared" si="23"/>
        <v>3757.7513610849733</v>
      </c>
      <c r="E192" s="3">
        <f t="shared" si="16"/>
        <v>200</v>
      </c>
      <c r="F192" s="3">
        <f t="shared" si="17"/>
        <v>3957.7513610849733</v>
      </c>
      <c r="G192" s="3">
        <f t="shared" si="18"/>
        <v>1838.0337437198366</v>
      </c>
      <c r="H192" s="3">
        <f t="shared" si="19"/>
        <v>2119.717617365137</v>
      </c>
      <c r="I192" s="3">
        <f t="shared" si="20"/>
        <v>439008.3808753956</v>
      </c>
    </row>
    <row r="193" spans="2:9" ht="12">
      <c r="B193" s="1">
        <f t="shared" si="21"/>
        <v>173</v>
      </c>
      <c r="C193" s="7">
        <f t="shared" si="22"/>
        <v>45777</v>
      </c>
      <c r="D193" s="3">
        <f t="shared" si="23"/>
        <v>3757.7513610849733</v>
      </c>
      <c r="E193" s="3">
        <f t="shared" si="16"/>
        <v>200</v>
      </c>
      <c r="F193" s="3">
        <f t="shared" si="17"/>
        <v>3957.7513610849733</v>
      </c>
      <c r="G193" s="3">
        <f t="shared" si="18"/>
        <v>1829.2015869808154</v>
      </c>
      <c r="H193" s="3">
        <f t="shared" si="19"/>
        <v>2128.549774104158</v>
      </c>
      <c r="I193" s="3">
        <f t="shared" si="20"/>
        <v>436879.83110129146</v>
      </c>
    </row>
    <row r="194" spans="2:9" ht="12">
      <c r="B194" s="1">
        <f t="shared" si="21"/>
        <v>174</v>
      </c>
      <c r="C194" s="7">
        <f t="shared" si="22"/>
        <v>45808</v>
      </c>
      <c r="D194" s="3">
        <f t="shared" si="23"/>
        <v>3757.7513610849733</v>
      </c>
      <c r="E194" s="3">
        <f t="shared" si="16"/>
        <v>200</v>
      </c>
      <c r="F194" s="3">
        <f t="shared" si="17"/>
        <v>3957.7513610849733</v>
      </c>
      <c r="G194" s="3">
        <f t="shared" si="18"/>
        <v>1820.3326295887146</v>
      </c>
      <c r="H194" s="3">
        <f t="shared" si="19"/>
        <v>2137.4187314962587</v>
      </c>
      <c r="I194" s="3">
        <f t="shared" si="20"/>
        <v>434742.4123697952</v>
      </c>
    </row>
    <row r="195" spans="2:9" ht="12">
      <c r="B195" s="1">
        <f t="shared" si="21"/>
        <v>175</v>
      </c>
      <c r="C195" s="7">
        <f t="shared" si="22"/>
        <v>45838</v>
      </c>
      <c r="D195" s="3">
        <f t="shared" si="23"/>
        <v>3757.7513610849733</v>
      </c>
      <c r="E195" s="3">
        <f t="shared" si="16"/>
        <v>200</v>
      </c>
      <c r="F195" s="3">
        <f t="shared" si="17"/>
        <v>3957.7513610849733</v>
      </c>
      <c r="G195" s="3">
        <f t="shared" si="18"/>
        <v>1811.42671820748</v>
      </c>
      <c r="H195" s="3">
        <f t="shared" si="19"/>
        <v>2146.3246428774933</v>
      </c>
      <c r="I195" s="3">
        <f t="shared" si="20"/>
        <v>432596.0877269177</v>
      </c>
    </row>
    <row r="196" spans="2:9" ht="12">
      <c r="B196" s="1">
        <f t="shared" si="21"/>
        <v>176</v>
      </c>
      <c r="C196" s="7">
        <f t="shared" si="22"/>
        <v>45869</v>
      </c>
      <c r="D196" s="3">
        <f t="shared" si="23"/>
        <v>3757.7513610849733</v>
      </c>
      <c r="E196" s="3">
        <f t="shared" si="16"/>
        <v>200</v>
      </c>
      <c r="F196" s="3">
        <f t="shared" si="17"/>
        <v>3957.7513610849733</v>
      </c>
      <c r="G196" s="3">
        <f t="shared" si="18"/>
        <v>1802.4836988621573</v>
      </c>
      <c r="H196" s="3">
        <f t="shared" si="19"/>
        <v>2155.267662222816</v>
      </c>
      <c r="I196" s="3">
        <f t="shared" si="20"/>
        <v>430440.8200646949</v>
      </c>
    </row>
    <row r="197" spans="2:9" ht="12">
      <c r="B197" s="1">
        <f t="shared" si="21"/>
        <v>177</v>
      </c>
      <c r="C197" s="7">
        <f t="shared" si="22"/>
        <v>45900</v>
      </c>
      <c r="D197" s="3">
        <f t="shared" si="23"/>
        <v>3757.7513610849733</v>
      </c>
      <c r="E197" s="3">
        <f t="shared" si="16"/>
        <v>200</v>
      </c>
      <c r="F197" s="3">
        <f t="shared" si="17"/>
        <v>3957.7513610849733</v>
      </c>
      <c r="G197" s="3">
        <f t="shared" si="18"/>
        <v>1793.5034169362289</v>
      </c>
      <c r="H197" s="3">
        <f t="shared" si="19"/>
        <v>2164.2479441487444</v>
      </c>
      <c r="I197" s="3">
        <f t="shared" si="20"/>
        <v>428276.5721205462</v>
      </c>
    </row>
    <row r="198" spans="2:9" ht="12">
      <c r="B198" s="1">
        <f t="shared" si="21"/>
        <v>178</v>
      </c>
      <c r="C198" s="7">
        <f t="shared" si="22"/>
        <v>45930</v>
      </c>
      <c r="D198" s="3">
        <f t="shared" si="23"/>
        <v>3757.7513610849733</v>
      </c>
      <c r="E198" s="3">
        <f t="shared" si="16"/>
        <v>200</v>
      </c>
      <c r="F198" s="3">
        <f t="shared" si="17"/>
        <v>3957.7513610849733</v>
      </c>
      <c r="G198" s="3">
        <f t="shared" si="18"/>
        <v>1784.4857171689425</v>
      </c>
      <c r="H198" s="3">
        <f t="shared" si="19"/>
        <v>2173.265643916031</v>
      </c>
      <c r="I198" s="3">
        <f t="shared" si="20"/>
        <v>426103.30647663015</v>
      </c>
    </row>
    <row r="199" spans="2:9" ht="12">
      <c r="B199" s="1">
        <f t="shared" si="21"/>
        <v>179</v>
      </c>
      <c r="C199" s="7">
        <f t="shared" si="22"/>
        <v>45961</v>
      </c>
      <c r="D199" s="3">
        <f t="shared" si="23"/>
        <v>3757.7513610849733</v>
      </c>
      <c r="E199" s="3">
        <f t="shared" si="16"/>
        <v>200</v>
      </c>
      <c r="F199" s="3">
        <f t="shared" si="17"/>
        <v>3957.7513610849733</v>
      </c>
      <c r="G199" s="3">
        <f t="shared" si="18"/>
        <v>1775.4304436526256</v>
      </c>
      <c r="H199" s="3">
        <f t="shared" si="19"/>
        <v>2182.3209174323474</v>
      </c>
      <c r="I199" s="3">
        <f t="shared" si="20"/>
        <v>423920.9855591978</v>
      </c>
    </row>
    <row r="200" spans="2:9" ht="12">
      <c r="B200" s="1">
        <f t="shared" si="21"/>
        <v>180</v>
      </c>
      <c r="C200" s="7">
        <f t="shared" si="22"/>
        <v>45991</v>
      </c>
      <c r="D200" s="3">
        <f t="shared" si="23"/>
        <v>3757.7513610849733</v>
      </c>
      <c r="E200" s="3">
        <f t="shared" si="16"/>
        <v>200</v>
      </c>
      <c r="F200" s="3">
        <f t="shared" si="17"/>
        <v>3957.7513610849733</v>
      </c>
      <c r="G200" s="3">
        <f t="shared" si="18"/>
        <v>1766.337439829991</v>
      </c>
      <c r="H200" s="3">
        <f t="shared" si="19"/>
        <v>2191.4139212549826</v>
      </c>
      <c r="I200" s="3">
        <f t="shared" si="20"/>
        <v>421729.5716379428</v>
      </c>
    </row>
    <row r="201" spans="2:9" ht="12">
      <c r="B201" s="1">
        <f t="shared" si="21"/>
        <v>181</v>
      </c>
      <c r="C201" s="7">
        <f t="shared" si="22"/>
        <v>46022</v>
      </c>
      <c r="D201" s="3">
        <f t="shared" si="23"/>
        <v>3757.7513610849733</v>
      </c>
      <c r="E201" s="3">
        <f t="shared" si="16"/>
        <v>200</v>
      </c>
      <c r="F201" s="3">
        <f t="shared" si="17"/>
        <v>3957.7513610849733</v>
      </c>
      <c r="G201" s="3">
        <f t="shared" si="18"/>
        <v>1757.2065484914285</v>
      </c>
      <c r="H201" s="3">
        <f t="shared" si="19"/>
        <v>2200.5448125935445</v>
      </c>
      <c r="I201" s="3">
        <f t="shared" si="20"/>
        <v>419529.02682534925</v>
      </c>
    </row>
    <row r="202" spans="2:9" ht="12">
      <c r="B202" s="1">
        <f t="shared" si="21"/>
        <v>182</v>
      </c>
      <c r="C202" s="7">
        <f t="shared" si="22"/>
        <v>46053</v>
      </c>
      <c r="D202" s="3">
        <f t="shared" si="23"/>
        <v>3757.7513610849733</v>
      </c>
      <c r="E202" s="3">
        <f t="shared" si="16"/>
        <v>200</v>
      </c>
      <c r="F202" s="3">
        <f t="shared" si="17"/>
        <v>3957.7513610849733</v>
      </c>
      <c r="G202" s="3">
        <f t="shared" si="18"/>
        <v>1748.0376117722888</v>
      </c>
      <c r="H202" s="3">
        <f t="shared" si="19"/>
        <v>2209.7137493126847</v>
      </c>
      <c r="I202" s="3">
        <f t="shared" si="20"/>
        <v>417319.3130760366</v>
      </c>
    </row>
    <row r="203" spans="2:9" ht="12">
      <c r="B203" s="1">
        <f t="shared" si="21"/>
        <v>183</v>
      </c>
      <c r="C203" s="7">
        <f t="shared" si="22"/>
        <v>46081</v>
      </c>
      <c r="D203" s="3">
        <f t="shared" si="23"/>
        <v>3757.7513610849733</v>
      </c>
      <c r="E203" s="3">
        <f t="shared" si="16"/>
        <v>200</v>
      </c>
      <c r="F203" s="3">
        <f t="shared" si="17"/>
        <v>3957.7513610849733</v>
      </c>
      <c r="G203" s="3">
        <f t="shared" si="18"/>
        <v>1738.8304711501526</v>
      </c>
      <c r="H203" s="3">
        <f t="shared" si="19"/>
        <v>2218.9208899348205</v>
      </c>
      <c r="I203" s="3">
        <f t="shared" si="20"/>
        <v>415100.39218610176</v>
      </c>
    </row>
    <row r="204" spans="2:9" ht="12">
      <c r="B204" s="1">
        <f t="shared" si="21"/>
        <v>184</v>
      </c>
      <c r="C204" s="7">
        <f t="shared" si="22"/>
        <v>46112</v>
      </c>
      <c r="D204" s="3">
        <f t="shared" si="23"/>
        <v>3757.7513610849733</v>
      </c>
      <c r="E204" s="3">
        <f t="shared" si="16"/>
        <v>200</v>
      </c>
      <c r="F204" s="3">
        <f t="shared" si="17"/>
        <v>3957.7513610849733</v>
      </c>
      <c r="G204" s="3">
        <f t="shared" si="18"/>
        <v>1729.5849674420908</v>
      </c>
      <c r="H204" s="3">
        <f t="shared" si="19"/>
        <v>2228.166393642882</v>
      </c>
      <c r="I204" s="3">
        <f t="shared" si="20"/>
        <v>412872.22579245886</v>
      </c>
    </row>
    <row r="205" spans="2:9" ht="12">
      <c r="B205" s="1">
        <f t="shared" si="21"/>
        <v>185</v>
      </c>
      <c r="C205" s="7">
        <f t="shared" si="22"/>
        <v>46142</v>
      </c>
      <c r="D205" s="3">
        <f t="shared" si="23"/>
        <v>3757.7513610849733</v>
      </c>
      <c r="E205" s="3">
        <f t="shared" si="16"/>
        <v>200</v>
      </c>
      <c r="F205" s="3">
        <f t="shared" si="17"/>
        <v>3957.7513610849733</v>
      </c>
      <c r="G205" s="3">
        <f t="shared" si="18"/>
        <v>1720.3009408019122</v>
      </c>
      <c r="H205" s="3">
        <f t="shared" si="19"/>
        <v>2237.4504202830612</v>
      </c>
      <c r="I205" s="3">
        <f t="shared" si="20"/>
        <v>410634.7753721758</v>
      </c>
    </row>
    <row r="206" spans="2:9" ht="12">
      <c r="B206" s="1">
        <f t="shared" si="21"/>
        <v>186</v>
      </c>
      <c r="C206" s="7">
        <f t="shared" si="22"/>
        <v>46173</v>
      </c>
      <c r="D206" s="3">
        <f t="shared" si="23"/>
        <v>3757.7513610849733</v>
      </c>
      <c r="E206" s="3">
        <f t="shared" si="16"/>
        <v>200</v>
      </c>
      <c r="F206" s="3">
        <f t="shared" si="17"/>
        <v>3957.7513610849733</v>
      </c>
      <c r="G206" s="3">
        <f t="shared" si="18"/>
        <v>1710.9782307173991</v>
      </c>
      <c r="H206" s="3">
        <f t="shared" si="19"/>
        <v>2246.773130367574</v>
      </c>
      <c r="I206" s="3">
        <f t="shared" si="20"/>
        <v>408388.0022418082</v>
      </c>
    </row>
    <row r="207" spans="2:9" ht="12">
      <c r="B207" s="1">
        <f t="shared" si="21"/>
        <v>187</v>
      </c>
      <c r="C207" s="7">
        <f t="shared" si="22"/>
        <v>46203</v>
      </c>
      <c r="D207" s="3">
        <f t="shared" si="23"/>
        <v>3757.7513610849733</v>
      </c>
      <c r="E207" s="3">
        <f t="shared" si="16"/>
        <v>200</v>
      </c>
      <c r="F207" s="3">
        <f t="shared" si="17"/>
        <v>3957.7513610849733</v>
      </c>
      <c r="G207" s="3">
        <f t="shared" si="18"/>
        <v>1701.6166760075346</v>
      </c>
      <c r="H207" s="3">
        <f t="shared" si="19"/>
        <v>2256.134685077439</v>
      </c>
      <c r="I207" s="3">
        <f t="shared" si="20"/>
        <v>406131.8675567308</v>
      </c>
    </row>
    <row r="208" spans="2:9" ht="12">
      <c r="B208" s="1">
        <f t="shared" si="21"/>
        <v>188</v>
      </c>
      <c r="C208" s="7">
        <f t="shared" si="22"/>
        <v>46234</v>
      </c>
      <c r="D208" s="3">
        <f t="shared" si="23"/>
        <v>3757.7513610849733</v>
      </c>
      <c r="E208" s="3">
        <f t="shared" si="16"/>
        <v>200</v>
      </c>
      <c r="F208" s="3">
        <f t="shared" si="17"/>
        <v>3957.7513610849733</v>
      </c>
      <c r="G208" s="3">
        <f t="shared" si="18"/>
        <v>1692.216114819712</v>
      </c>
      <c r="H208" s="3">
        <f t="shared" si="19"/>
        <v>2265.5352462652613</v>
      </c>
      <c r="I208" s="3">
        <f t="shared" si="20"/>
        <v>403866.3323104656</v>
      </c>
    </row>
    <row r="209" spans="2:9" ht="12">
      <c r="B209" s="1">
        <f t="shared" si="21"/>
        <v>189</v>
      </c>
      <c r="C209" s="7">
        <f t="shared" si="22"/>
        <v>46265</v>
      </c>
      <c r="D209" s="3">
        <f t="shared" si="23"/>
        <v>3757.7513610849733</v>
      </c>
      <c r="E209" s="3">
        <f t="shared" si="16"/>
        <v>200</v>
      </c>
      <c r="F209" s="3">
        <f t="shared" si="17"/>
        <v>3957.7513610849733</v>
      </c>
      <c r="G209" s="3">
        <f t="shared" si="18"/>
        <v>1682.77638462694</v>
      </c>
      <c r="H209" s="3">
        <f t="shared" si="19"/>
        <v>2274.9749764580333</v>
      </c>
      <c r="I209" s="3">
        <f t="shared" si="20"/>
        <v>401591.35733400757</v>
      </c>
    </row>
    <row r="210" spans="2:9" ht="12">
      <c r="B210" s="1">
        <f t="shared" si="21"/>
        <v>190</v>
      </c>
      <c r="C210" s="7">
        <f t="shared" si="22"/>
        <v>46295</v>
      </c>
      <c r="D210" s="3">
        <f t="shared" si="23"/>
        <v>3757.7513610849733</v>
      </c>
      <c r="E210" s="3">
        <f t="shared" si="16"/>
        <v>200</v>
      </c>
      <c r="F210" s="3">
        <f t="shared" si="17"/>
        <v>3957.7513610849733</v>
      </c>
      <c r="G210" s="3">
        <f t="shared" si="18"/>
        <v>1673.2973222250318</v>
      </c>
      <c r="H210" s="3">
        <f t="shared" si="19"/>
        <v>2284.4540388599416</v>
      </c>
      <c r="I210" s="3">
        <f t="shared" si="20"/>
        <v>399306.90329514764</v>
      </c>
    </row>
    <row r="211" spans="2:9" ht="12">
      <c r="B211" s="1">
        <f t="shared" si="21"/>
        <v>191</v>
      </c>
      <c r="C211" s="7">
        <f t="shared" si="22"/>
        <v>46326</v>
      </c>
      <c r="D211" s="3">
        <f t="shared" si="23"/>
        <v>3757.7513610849733</v>
      </c>
      <c r="E211" s="3">
        <f t="shared" si="16"/>
        <v>200</v>
      </c>
      <c r="F211" s="3">
        <f t="shared" si="17"/>
        <v>3957.7513610849733</v>
      </c>
      <c r="G211" s="3">
        <f t="shared" si="18"/>
        <v>1663.7787637297818</v>
      </c>
      <c r="H211" s="3">
        <f t="shared" si="19"/>
        <v>2293.9725973551913</v>
      </c>
      <c r="I211" s="3">
        <f t="shared" si="20"/>
        <v>397012.93069779244</v>
      </c>
    </row>
    <row r="212" spans="2:9" ht="12">
      <c r="B212" s="1">
        <f t="shared" si="21"/>
        <v>192</v>
      </c>
      <c r="C212" s="7">
        <f t="shared" si="22"/>
        <v>46356</v>
      </c>
      <c r="D212" s="3">
        <f t="shared" si="23"/>
        <v>3757.7513610849733</v>
      </c>
      <c r="E212" s="3">
        <f aca="true" t="shared" si="24" ref="E212:E275">_xlfn.IFERROR(IF(B212&gt;$D$14,"",IF(D212=I211,0,IF(I211-D212&lt;$D$15,I211-D212,$D$15))),"")</f>
        <v>200</v>
      </c>
      <c r="F212" s="3">
        <f aca="true" t="shared" si="25" ref="F212:F275">_xlfn.IFERROR(IF(B212&gt;$D$14,"",D212+E212),"")</f>
        <v>3957.7513610849733</v>
      </c>
      <c r="G212" s="3">
        <f t="shared" si="18"/>
        <v>1654.2205445741354</v>
      </c>
      <c r="H212" s="3">
        <f t="shared" si="19"/>
        <v>2303.530816510838</v>
      </c>
      <c r="I212" s="3">
        <f t="shared" si="20"/>
        <v>394709.3998812816</v>
      </c>
    </row>
    <row r="213" spans="2:9" ht="12">
      <c r="B213" s="1">
        <f t="shared" si="21"/>
        <v>193</v>
      </c>
      <c r="C213" s="7">
        <f t="shared" si="22"/>
        <v>46387</v>
      </c>
      <c r="D213" s="3">
        <f t="shared" si="23"/>
        <v>3757.7513610849733</v>
      </c>
      <c r="E213" s="3">
        <f t="shared" si="24"/>
        <v>200</v>
      </c>
      <c r="F213" s="3">
        <f t="shared" si="25"/>
        <v>3957.7513610849733</v>
      </c>
      <c r="G213" s="3">
        <f aca="true" t="shared" si="26" ref="G213:G276">_xlfn.IFERROR(IF(B213&gt;$D$14,"",IF(C213=$D$11,0,I212*$D$12/12)),"")</f>
        <v>1644.62249950534</v>
      </c>
      <c r="H213" s="3">
        <f aca="true" t="shared" si="27" ref="H213:H276">_xlfn.IFERROR(IF(B213&gt;$D$14,"",F213-G213),"")</f>
        <v>2313.128861579633</v>
      </c>
      <c r="I213" s="3">
        <f aca="true" t="shared" si="28" ref="I213:I276">_xlfn.IFERROR(IF(B213&gt;$D$14,"",IF(F213=I212,0,I212-H213)),"")</f>
        <v>392396.27101970196</v>
      </c>
    </row>
    <row r="214" spans="2:9" ht="12">
      <c r="B214" s="1">
        <f aca="true" t="shared" si="29" ref="B214:B277">_xlfn.IFERROR(IF($D$14="","",IF(OR(B213=$D$14,I213=0),"",B213+1)),"")</f>
        <v>194</v>
      </c>
      <c r="C214" s="7">
        <f aca="true" t="shared" si="30" ref="C214:C277">_xlfn.IFERROR(IF(AND($D$16="End",B214&lt;=$D$14),EOMONTH(C213,1),IF(B214&gt;$D$14,"",DATE(YEAR(C213),MONTH(C213)+1,DAY(C213)))),"")</f>
        <v>46418</v>
      </c>
      <c r="D214" s="3">
        <f aca="true" t="shared" si="31" ref="D214:D277">_xlfn.IFERROR(IF(B214&gt;$D$14,"",IF(PMT($D$12/12,$D$14,-$D$10,,IF($D$16="Beginning",1,0))+$D$15&gt;I213*(1+$D$12/12),IF(D213&lt;I213,D213,I213),PMT($D$12/12,$D$14,-$D$10,,IF($D$16="Beginning",1,0)))),"")</f>
        <v>3757.7513610849733</v>
      </c>
      <c r="E214" s="3">
        <f t="shared" si="24"/>
        <v>200</v>
      </c>
      <c r="F214" s="3">
        <f t="shared" si="25"/>
        <v>3957.7513610849733</v>
      </c>
      <c r="G214" s="3">
        <f t="shared" si="26"/>
        <v>1634.9844625820915</v>
      </c>
      <c r="H214" s="3">
        <f t="shared" si="27"/>
        <v>2322.7668985028818</v>
      </c>
      <c r="I214" s="3">
        <f t="shared" si="28"/>
        <v>390073.5041211991</v>
      </c>
    </row>
    <row r="215" spans="2:9" ht="12">
      <c r="B215" s="1">
        <f t="shared" si="29"/>
        <v>195</v>
      </c>
      <c r="C215" s="7">
        <f t="shared" si="30"/>
        <v>46446</v>
      </c>
      <c r="D215" s="3">
        <f t="shared" si="31"/>
        <v>3757.7513610849733</v>
      </c>
      <c r="E215" s="3">
        <f t="shared" si="24"/>
        <v>200</v>
      </c>
      <c r="F215" s="3">
        <f t="shared" si="25"/>
        <v>3957.7513610849733</v>
      </c>
      <c r="G215" s="3">
        <f t="shared" si="26"/>
        <v>1625.3062671716627</v>
      </c>
      <c r="H215" s="3">
        <f t="shared" si="27"/>
        <v>2332.4450939133103</v>
      </c>
      <c r="I215" s="3">
        <f t="shared" si="28"/>
        <v>387741.0590272858</v>
      </c>
    </row>
    <row r="216" spans="2:9" ht="12">
      <c r="B216" s="1">
        <f t="shared" si="29"/>
        <v>196</v>
      </c>
      <c r="C216" s="7">
        <f t="shared" si="30"/>
        <v>46477</v>
      </c>
      <c r="D216" s="3">
        <f t="shared" si="31"/>
        <v>3757.7513610849733</v>
      </c>
      <c r="E216" s="3">
        <f t="shared" si="24"/>
        <v>200</v>
      </c>
      <c r="F216" s="3">
        <f t="shared" si="25"/>
        <v>3957.7513610849733</v>
      </c>
      <c r="G216" s="3">
        <f t="shared" si="26"/>
        <v>1615.5877459470241</v>
      </c>
      <c r="H216" s="3">
        <f t="shared" si="27"/>
        <v>2342.163615137949</v>
      </c>
      <c r="I216" s="3">
        <f t="shared" si="28"/>
        <v>385398.89541214786</v>
      </c>
    </row>
    <row r="217" spans="2:9" ht="12">
      <c r="B217" s="1">
        <f t="shared" si="29"/>
        <v>197</v>
      </c>
      <c r="C217" s="7">
        <f t="shared" si="30"/>
        <v>46507</v>
      </c>
      <c r="D217" s="3">
        <f t="shared" si="31"/>
        <v>3757.7513610849733</v>
      </c>
      <c r="E217" s="3">
        <f t="shared" si="24"/>
        <v>200</v>
      </c>
      <c r="F217" s="3">
        <f t="shared" si="25"/>
        <v>3957.7513610849733</v>
      </c>
      <c r="G217" s="3">
        <f t="shared" si="26"/>
        <v>1605.8287308839497</v>
      </c>
      <c r="H217" s="3">
        <f t="shared" si="27"/>
        <v>2351.922630201024</v>
      </c>
      <c r="I217" s="3">
        <f t="shared" si="28"/>
        <v>383046.9727819468</v>
      </c>
    </row>
    <row r="218" spans="2:9" ht="12">
      <c r="B218" s="1">
        <f t="shared" si="29"/>
        <v>198</v>
      </c>
      <c r="C218" s="7">
        <f t="shared" si="30"/>
        <v>46538</v>
      </c>
      <c r="D218" s="3">
        <f t="shared" si="31"/>
        <v>3757.7513610849733</v>
      </c>
      <c r="E218" s="3">
        <f t="shared" si="24"/>
        <v>200</v>
      </c>
      <c r="F218" s="3">
        <f t="shared" si="25"/>
        <v>3957.7513610849733</v>
      </c>
      <c r="G218" s="3">
        <f t="shared" si="26"/>
        <v>1596.0290532581118</v>
      </c>
      <c r="H218" s="3">
        <f t="shared" si="27"/>
        <v>2361.7223078268617</v>
      </c>
      <c r="I218" s="3">
        <f t="shared" si="28"/>
        <v>380685.25047411997</v>
      </c>
    </row>
    <row r="219" spans="2:9" ht="12">
      <c r="B219" s="1">
        <f t="shared" si="29"/>
        <v>199</v>
      </c>
      <c r="C219" s="7">
        <f t="shared" si="30"/>
        <v>46568</v>
      </c>
      <c r="D219" s="3">
        <f t="shared" si="31"/>
        <v>3757.7513610849733</v>
      </c>
      <c r="E219" s="3">
        <f t="shared" si="24"/>
        <v>200</v>
      </c>
      <c r="F219" s="3">
        <f t="shared" si="25"/>
        <v>3957.7513610849733</v>
      </c>
      <c r="G219" s="3">
        <f t="shared" si="26"/>
        <v>1586.1885436421665</v>
      </c>
      <c r="H219" s="3">
        <f t="shared" si="27"/>
        <v>2371.5628174428066</v>
      </c>
      <c r="I219" s="3">
        <f t="shared" si="28"/>
        <v>378313.68765667715</v>
      </c>
    </row>
    <row r="220" spans="2:9" ht="12">
      <c r="B220" s="1">
        <f t="shared" si="29"/>
        <v>200</v>
      </c>
      <c r="C220" s="7">
        <f t="shared" si="30"/>
        <v>46599</v>
      </c>
      <c r="D220" s="3">
        <f t="shared" si="31"/>
        <v>3757.7513610849733</v>
      </c>
      <c r="E220" s="3">
        <f t="shared" si="24"/>
        <v>200</v>
      </c>
      <c r="F220" s="3">
        <f t="shared" si="25"/>
        <v>3957.7513610849733</v>
      </c>
      <c r="G220" s="3">
        <f t="shared" si="26"/>
        <v>1576.3070319028213</v>
      </c>
      <c r="H220" s="3">
        <f t="shared" si="27"/>
        <v>2381.4443291821517</v>
      </c>
      <c r="I220" s="3">
        <f t="shared" si="28"/>
        <v>375932.243327495</v>
      </c>
    </row>
    <row r="221" spans="2:9" ht="12">
      <c r="B221" s="1">
        <f t="shared" si="29"/>
        <v>201</v>
      </c>
      <c r="C221" s="7">
        <f t="shared" si="30"/>
        <v>46630</v>
      </c>
      <c r="D221" s="3">
        <f t="shared" si="31"/>
        <v>3757.7513610849733</v>
      </c>
      <c r="E221" s="3">
        <f t="shared" si="24"/>
        <v>200</v>
      </c>
      <c r="F221" s="3">
        <f t="shared" si="25"/>
        <v>3957.7513610849733</v>
      </c>
      <c r="G221" s="3">
        <f t="shared" si="26"/>
        <v>1566.384347197896</v>
      </c>
      <c r="H221" s="3">
        <f t="shared" si="27"/>
        <v>2391.3670138870775</v>
      </c>
      <c r="I221" s="3">
        <f t="shared" si="28"/>
        <v>373540.8763136079</v>
      </c>
    </row>
    <row r="222" spans="2:9" ht="12">
      <c r="B222" s="1">
        <f t="shared" si="29"/>
        <v>202</v>
      </c>
      <c r="C222" s="7">
        <f t="shared" si="30"/>
        <v>46660</v>
      </c>
      <c r="D222" s="3">
        <f t="shared" si="31"/>
        <v>3757.7513610849733</v>
      </c>
      <c r="E222" s="3">
        <f t="shared" si="24"/>
        <v>200</v>
      </c>
      <c r="F222" s="3">
        <f t="shared" si="25"/>
        <v>3957.7513610849733</v>
      </c>
      <c r="G222" s="3">
        <f t="shared" si="26"/>
        <v>1556.4203179733665</v>
      </c>
      <c r="H222" s="3">
        <f t="shared" si="27"/>
        <v>2401.331043111607</v>
      </c>
      <c r="I222" s="3">
        <f t="shared" si="28"/>
        <v>371139.5452704963</v>
      </c>
    </row>
    <row r="223" spans="2:9" ht="12">
      <c r="B223" s="1">
        <f t="shared" si="29"/>
        <v>203</v>
      </c>
      <c r="C223" s="7">
        <f t="shared" si="30"/>
        <v>46691</v>
      </c>
      <c r="D223" s="3">
        <f t="shared" si="31"/>
        <v>3757.7513610849733</v>
      </c>
      <c r="E223" s="3">
        <f t="shared" si="24"/>
        <v>200</v>
      </c>
      <c r="F223" s="3">
        <f t="shared" si="25"/>
        <v>3957.7513610849733</v>
      </c>
      <c r="G223" s="3">
        <f t="shared" si="26"/>
        <v>1546.4147719604014</v>
      </c>
      <c r="H223" s="3">
        <f t="shared" si="27"/>
        <v>2411.336589124572</v>
      </c>
      <c r="I223" s="3">
        <f t="shared" si="28"/>
        <v>368728.2086813717</v>
      </c>
    </row>
    <row r="224" spans="2:9" ht="12">
      <c r="B224" s="1">
        <f t="shared" si="29"/>
        <v>204</v>
      </c>
      <c r="C224" s="7">
        <f t="shared" si="30"/>
        <v>46721</v>
      </c>
      <c r="D224" s="3">
        <f t="shared" si="31"/>
        <v>3757.7513610849733</v>
      </c>
      <c r="E224" s="3">
        <f t="shared" si="24"/>
        <v>200</v>
      </c>
      <c r="F224" s="3">
        <f t="shared" si="25"/>
        <v>3957.7513610849733</v>
      </c>
      <c r="G224" s="3">
        <f t="shared" si="26"/>
        <v>1536.367536172382</v>
      </c>
      <c r="H224" s="3">
        <f t="shared" si="27"/>
        <v>2421.383824912591</v>
      </c>
      <c r="I224" s="3">
        <f t="shared" si="28"/>
        <v>366306.8248564591</v>
      </c>
    </row>
    <row r="225" spans="2:9" ht="12">
      <c r="B225" s="1">
        <f t="shared" si="29"/>
        <v>205</v>
      </c>
      <c r="C225" s="7">
        <f t="shared" si="30"/>
        <v>46752</v>
      </c>
      <c r="D225" s="3">
        <f t="shared" si="31"/>
        <v>3757.7513610849733</v>
      </c>
      <c r="E225" s="3">
        <f t="shared" si="24"/>
        <v>200</v>
      </c>
      <c r="F225" s="3">
        <f t="shared" si="25"/>
        <v>3957.7513610849733</v>
      </c>
      <c r="G225" s="3">
        <f t="shared" si="26"/>
        <v>1526.278436901913</v>
      </c>
      <c r="H225" s="3">
        <f t="shared" si="27"/>
        <v>2431.47292418306</v>
      </c>
      <c r="I225" s="3">
        <f t="shared" si="28"/>
        <v>363875.35193227604</v>
      </c>
    </row>
    <row r="226" spans="2:9" ht="12">
      <c r="B226" s="1">
        <f t="shared" si="29"/>
        <v>206</v>
      </c>
      <c r="C226" s="7">
        <f t="shared" si="30"/>
        <v>46783</v>
      </c>
      <c r="D226" s="3">
        <f t="shared" si="31"/>
        <v>3757.7513610849733</v>
      </c>
      <c r="E226" s="3">
        <f t="shared" si="24"/>
        <v>200</v>
      </c>
      <c r="F226" s="3">
        <f t="shared" si="25"/>
        <v>3957.7513610849733</v>
      </c>
      <c r="G226" s="3">
        <f t="shared" si="26"/>
        <v>1516.1472997178168</v>
      </c>
      <c r="H226" s="3">
        <f t="shared" si="27"/>
        <v>2441.6040613671566</v>
      </c>
      <c r="I226" s="3">
        <f t="shared" si="28"/>
        <v>361433.7478709089</v>
      </c>
    </row>
    <row r="227" spans="2:9" ht="12">
      <c r="B227" s="1">
        <f t="shared" si="29"/>
        <v>207</v>
      </c>
      <c r="C227" s="7">
        <f t="shared" si="30"/>
        <v>46812</v>
      </c>
      <c r="D227" s="3">
        <f t="shared" si="31"/>
        <v>3757.7513610849733</v>
      </c>
      <c r="E227" s="3">
        <f t="shared" si="24"/>
        <v>200</v>
      </c>
      <c r="F227" s="3">
        <f t="shared" si="25"/>
        <v>3957.7513610849733</v>
      </c>
      <c r="G227" s="3">
        <f t="shared" si="26"/>
        <v>1505.9739494621206</v>
      </c>
      <c r="H227" s="3">
        <f t="shared" si="27"/>
        <v>2451.777411622853</v>
      </c>
      <c r="I227" s="3">
        <f t="shared" si="28"/>
        <v>358981.970459286</v>
      </c>
    </row>
    <row r="228" spans="2:9" ht="12">
      <c r="B228" s="1">
        <f t="shared" si="29"/>
        <v>208</v>
      </c>
      <c r="C228" s="7">
        <f t="shared" si="30"/>
        <v>46843</v>
      </c>
      <c r="D228" s="3">
        <f t="shared" si="31"/>
        <v>3757.7513610849733</v>
      </c>
      <c r="E228" s="3">
        <f t="shared" si="24"/>
        <v>200</v>
      </c>
      <c r="F228" s="3">
        <f t="shared" si="25"/>
        <v>3957.7513610849733</v>
      </c>
      <c r="G228" s="3">
        <f t="shared" si="26"/>
        <v>1495.758210247025</v>
      </c>
      <c r="H228" s="3">
        <f t="shared" si="27"/>
        <v>2461.993150837948</v>
      </c>
      <c r="I228" s="3">
        <f t="shared" si="28"/>
        <v>356519.97730844805</v>
      </c>
    </row>
    <row r="229" spans="2:9" ht="12">
      <c r="B229" s="1">
        <f t="shared" si="29"/>
        <v>209</v>
      </c>
      <c r="C229" s="7">
        <f t="shared" si="30"/>
        <v>46873</v>
      </c>
      <c r="D229" s="3">
        <f t="shared" si="31"/>
        <v>3757.7513610849733</v>
      </c>
      <c r="E229" s="3">
        <f t="shared" si="24"/>
        <v>200</v>
      </c>
      <c r="F229" s="3">
        <f t="shared" si="25"/>
        <v>3957.7513610849733</v>
      </c>
      <c r="G229" s="3">
        <f t="shared" si="26"/>
        <v>1485.4999054518669</v>
      </c>
      <c r="H229" s="3">
        <f t="shared" si="27"/>
        <v>2472.251455633106</v>
      </c>
      <c r="I229" s="3">
        <f t="shared" si="28"/>
        <v>354047.72585281497</v>
      </c>
    </row>
    <row r="230" spans="2:9" ht="12">
      <c r="B230" s="1">
        <f t="shared" si="29"/>
        <v>210</v>
      </c>
      <c r="C230" s="7">
        <f t="shared" si="30"/>
        <v>46904</v>
      </c>
      <c r="D230" s="3">
        <f t="shared" si="31"/>
        <v>3757.7513610849733</v>
      </c>
      <c r="E230" s="3">
        <f t="shared" si="24"/>
        <v>200</v>
      </c>
      <c r="F230" s="3">
        <f t="shared" si="25"/>
        <v>3957.7513610849733</v>
      </c>
      <c r="G230" s="3">
        <f t="shared" si="26"/>
        <v>1475.1988577200625</v>
      </c>
      <c r="H230" s="3">
        <f t="shared" si="27"/>
        <v>2482.552503364911</v>
      </c>
      <c r="I230" s="3">
        <f t="shared" si="28"/>
        <v>351565.17334945005</v>
      </c>
    </row>
    <row r="231" spans="2:9" ht="12">
      <c r="B231" s="1">
        <f t="shared" si="29"/>
        <v>211</v>
      </c>
      <c r="C231" s="7">
        <f t="shared" si="30"/>
        <v>46934</v>
      </c>
      <c r="D231" s="3">
        <f t="shared" si="31"/>
        <v>3757.7513610849733</v>
      </c>
      <c r="E231" s="3">
        <f t="shared" si="24"/>
        <v>200</v>
      </c>
      <c r="F231" s="3">
        <f t="shared" si="25"/>
        <v>3957.7513610849733</v>
      </c>
      <c r="G231" s="3">
        <f t="shared" si="26"/>
        <v>1464.8548889560418</v>
      </c>
      <c r="H231" s="3">
        <f t="shared" si="27"/>
        <v>2492.8964721289312</v>
      </c>
      <c r="I231" s="3">
        <f t="shared" si="28"/>
        <v>349072.2768773211</v>
      </c>
    </row>
    <row r="232" spans="2:9" ht="12">
      <c r="B232" s="1">
        <f t="shared" si="29"/>
        <v>212</v>
      </c>
      <c r="C232" s="7">
        <f t="shared" si="30"/>
        <v>46965</v>
      </c>
      <c r="D232" s="3">
        <f t="shared" si="31"/>
        <v>3757.7513610849733</v>
      </c>
      <c r="E232" s="3">
        <f t="shared" si="24"/>
        <v>200</v>
      </c>
      <c r="F232" s="3">
        <f t="shared" si="25"/>
        <v>3957.7513610849733</v>
      </c>
      <c r="G232" s="3">
        <f t="shared" si="26"/>
        <v>1454.4678203221713</v>
      </c>
      <c r="H232" s="3">
        <f t="shared" si="27"/>
        <v>2503.2835407628017</v>
      </c>
      <c r="I232" s="3">
        <f t="shared" si="28"/>
        <v>346568.99333655834</v>
      </c>
    </row>
    <row r="233" spans="2:9" ht="12">
      <c r="B233" s="1">
        <f t="shared" si="29"/>
        <v>213</v>
      </c>
      <c r="C233" s="7">
        <f t="shared" si="30"/>
        <v>46996</v>
      </c>
      <c r="D233" s="3">
        <f t="shared" si="31"/>
        <v>3757.7513610849733</v>
      </c>
      <c r="E233" s="3">
        <f t="shared" si="24"/>
        <v>200</v>
      </c>
      <c r="F233" s="3">
        <f t="shared" si="25"/>
        <v>3957.7513610849733</v>
      </c>
      <c r="G233" s="3">
        <f t="shared" si="26"/>
        <v>1444.0374722356598</v>
      </c>
      <c r="H233" s="3">
        <f t="shared" si="27"/>
        <v>2513.7138888493137</v>
      </c>
      <c r="I233" s="3">
        <f t="shared" si="28"/>
        <v>344055.27944770904</v>
      </c>
    </row>
    <row r="234" spans="2:9" ht="12">
      <c r="B234" s="1">
        <f t="shared" si="29"/>
        <v>214</v>
      </c>
      <c r="C234" s="7">
        <f t="shared" si="30"/>
        <v>47026</v>
      </c>
      <c r="D234" s="3">
        <f t="shared" si="31"/>
        <v>3757.7513610849733</v>
      </c>
      <c r="E234" s="3">
        <f t="shared" si="24"/>
        <v>200</v>
      </c>
      <c r="F234" s="3">
        <f t="shared" si="25"/>
        <v>3957.7513610849733</v>
      </c>
      <c r="G234" s="3">
        <f t="shared" si="26"/>
        <v>1433.5636643654543</v>
      </c>
      <c r="H234" s="3">
        <f t="shared" si="27"/>
        <v>2524.187696719519</v>
      </c>
      <c r="I234" s="3">
        <f t="shared" si="28"/>
        <v>341531.0917509895</v>
      </c>
    </row>
    <row r="235" spans="2:9" ht="12">
      <c r="B235" s="1">
        <f t="shared" si="29"/>
        <v>215</v>
      </c>
      <c r="C235" s="7">
        <f t="shared" si="30"/>
        <v>47057</v>
      </c>
      <c r="D235" s="3">
        <f t="shared" si="31"/>
        <v>3757.7513610849733</v>
      </c>
      <c r="E235" s="3">
        <f t="shared" si="24"/>
        <v>200</v>
      </c>
      <c r="F235" s="3">
        <f t="shared" si="25"/>
        <v>3957.7513610849733</v>
      </c>
      <c r="G235" s="3">
        <f t="shared" si="26"/>
        <v>1423.046215629123</v>
      </c>
      <c r="H235" s="3">
        <f t="shared" si="27"/>
        <v>2534.7051454558505</v>
      </c>
      <c r="I235" s="3">
        <f t="shared" si="28"/>
        <v>338996.38660553365</v>
      </c>
    </row>
    <row r="236" spans="2:9" ht="12">
      <c r="B236" s="1">
        <f t="shared" si="29"/>
        <v>216</v>
      </c>
      <c r="C236" s="7">
        <f t="shared" si="30"/>
        <v>47087</v>
      </c>
      <c r="D236" s="3">
        <f t="shared" si="31"/>
        <v>3757.7513610849733</v>
      </c>
      <c r="E236" s="3">
        <f t="shared" si="24"/>
        <v>200</v>
      </c>
      <c r="F236" s="3">
        <f t="shared" si="25"/>
        <v>3957.7513610849733</v>
      </c>
      <c r="G236" s="3">
        <f t="shared" si="26"/>
        <v>1412.4849441897238</v>
      </c>
      <c r="H236" s="3">
        <f t="shared" si="27"/>
        <v>2545.2664168952497</v>
      </c>
      <c r="I236" s="3">
        <f t="shared" si="28"/>
        <v>336451.1201886384</v>
      </c>
    </row>
    <row r="237" spans="2:9" ht="12">
      <c r="B237" s="1">
        <f t="shared" si="29"/>
        <v>217</v>
      </c>
      <c r="C237" s="7">
        <f t="shared" si="30"/>
        <v>47118</v>
      </c>
      <c r="D237" s="3">
        <f t="shared" si="31"/>
        <v>3757.7513610849733</v>
      </c>
      <c r="E237" s="3">
        <f t="shared" si="24"/>
        <v>200</v>
      </c>
      <c r="F237" s="3">
        <f t="shared" si="25"/>
        <v>3957.7513610849733</v>
      </c>
      <c r="G237" s="3">
        <f t="shared" si="26"/>
        <v>1401.87966745266</v>
      </c>
      <c r="H237" s="3">
        <f t="shared" si="27"/>
        <v>2555.8716936323135</v>
      </c>
      <c r="I237" s="3">
        <f t="shared" si="28"/>
        <v>333895.24849500606</v>
      </c>
    </row>
    <row r="238" spans="2:9" ht="12">
      <c r="B238" s="1">
        <f t="shared" si="29"/>
        <v>218</v>
      </c>
      <c r="C238" s="7">
        <f t="shared" si="30"/>
        <v>47149</v>
      </c>
      <c r="D238" s="3">
        <f t="shared" si="31"/>
        <v>3757.7513610849733</v>
      </c>
      <c r="E238" s="3">
        <f t="shared" si="24"/>
        <v>200</v>
      </c>
      <c r="F238" s="3">
        <f t="shared" si="25"/>
        <v>3957.7513610849733</v>
      </c>
      <c r="G238" s="3">
        <f t="shared" si="26"/>
        <v>1391.2302020625254</v>
      </c>
      <c r="H238" s="3">
        <f t="shared" si="27"/>
        <v>2566.521159022448</v>
      </c>
      <c r="I238" s="3">
        <f t="shared" si="28"/>
        <v>331328.7273359836</v>
      </c>
    </row>
    <row r="239" spans="2:9" ht="12">
      <c r="B239" s="1">
        <f t="shared" si="29"/>
        <v>219</v>
      </c>
      <c r="C239" s="7">
        <f t="shared" si="30"/>
        <v>47177</v>
      </c>
      <c r="D239" s="3">
        <f t="shared" si="31"/>
        <v>3757.7513610849733</v>
      </c>
      <c r="E239" s="3">
        <f t="shared" si="24"/>
        <v>200</v>
      </c>
      <c r="F239" s="3">
        <f t="shared" si="25"/>
        <v>3957.7513610849733</v>
      </c>
      <c r="G239" s="3">
        <f t="shared" si="26"/>
        <v>1380.5363638999318</v>
      </c>
      <c r="H239" s="3">
        <f t="shared" si="27"/>
        <v>2577.2149971850413</v>
      </c>
      <c r="I239" s="3">
        <f t="shared" si="28"/>
        <v>328751.51233879855</v>
      </c>
    </row>
    <row r="240" spans="2:9" ht="12">
      <c r="B240" s="1">
        <f t="shared" si="29"/>
        <v>220</v>
      </c>
      <c r="C240" s="7">
        <f t="shared" si="30"/>
        <v>47208</v>
      </c>
      <c r="D240" s="3">
        <f t="shared" si="31"/>
        <v>3757.7513610849733</v>
      </c>
      <c r="E240" s="3">
        <f t="shared" si="24"/>
        <v>200</v>
      </c>
      <c r="F240" s="3">
        <f t="shared" si="25"/>
        <v>3957.7513610849733</v>
      </c>
      <c r="G240" s="3">
        <f t="shared" si="26"/>
        <v>1369.7979680783274</v>
      </c>
      <c r="H240" s="3">
        <f t="shared" si="27"/>
        <v>2587.953393006646</v>
      </c>
      <c r="I240" s="3">
        <f t="shared" si="28"/>
        <v>326163.5589457919</v>
      </c>
    </row>
    <row r="241" spans="2:9" ht="12">
      <c r="B241" s="1">
        <f t="shared" si="29"/>
        <v>221</v>
      </c>
      <c r="C241" s="7">
        <f t="shared" si="30"/>
        <v>47238</v>
      </c>
      <c r="D241" s="3">
        <f t="shared" si="31"/>
        <v>3757.7513610849733</v>
      </c>
      <c r="E241" s="3">
        <f t="shared" si="24"/>
        <v>200</v>
      </c>
      <c r="F241" s="3">
        <f t="shared" si="25"/>
        <v>3957.7513610849733</v>
      </c>
      <c r="G241" s="3">
        <f t="shared" si="26"/>
        <v>1359.0148289407996</v>
      </c>
      <c r="H241" s="3">
        <f t="shared" si="27"/>
        <v>2598.736532144174</v>
      </c>
      <c r="I241" s="3">
        <f t="shared" si="28"/>
        <v>323564.8224136477</v>
      </c>
    </row>
    <row r="242" spans="2:9" ht="12">
      <c r="B242" s="1">
        <f t="shared" si="29"/>
        <v>222</v>
      </c>
      <c r="C242" s="7">
        <f t="shared" si="30"/>
        <v>47269</v>
      </c>
      <c r="D242" s="3">
        <f t="shared" si="31"/>
        <v>3757.7513610849733</v>
      </c>
      <c r="E242" s="3">
        <f t="shared" si="24"/>
        <v>200</v>
      </c>
      <c r="F242" s="3">
        <f t="shared" si="25"/>
        <v>3957.7513610849733</v>
      </c>
      <c r="G242" s="3">
        <f t="shared" si="26"/>
        <v>1348.1867600568655</v>
      </c>
      <c r="H242" s="3">
        <f t="shared" si="27"/>
        <v>2609.564601028108</v>
      </c>
      <c r="I242" s="3">
        <f t="shared" si="28"/>
        <v>320955.2578126196</v>
      </c>
    </row>
    <row r="243" spans="2:9" ht="12">
      <c r="B243" s="1">
        <f t="shared" si="29"/>
        <v>223</v>
      </c>
      <c r="C243" s="7">
        <f t="shared" si="30"/>
        <v>47299</v>
      </c>
      <c r="D243" s="3">
        <f t="shared" si="31"/>
        <v>3757.7513610849733</v>
      </c>
      <c r="E243" s="3">
        <f t="shared" si="24"/>
        <v>200</v>
      </c>
      <c r="F243" s="3">
        <f t="shared" si="25"/>
        <v>3957.7513610849733</v>
      </c>
      <c r="G243" s="3">
        <f t="shared" si="26"/>
        <v>1337.3135742192485</v>
      </c>
      <c r="H243" s="3">
        <f t="shared" si="27"/>
        <v>2620.437786865725</v>
      </c>
      <c r="I243" s="3">
        <f t="shared" si="28"/>
        <v>318334.82002575387</v>
      </c>
    </row>
    <row r="244" spans="2:9" ht="12">
      <c r="B244" s="1">
        <f t="shared" si="29"/>
        <v>224</v>
      </c>
      <c r="C244" s="7">
        <f t="shared" si="30"/>
        <v>47330</v>
      </c>
      <c r="D244" s="3">
        <f t="shared" si="31"/>
        <v>3757.7513610849733</v>
      </c>
      <c r="E244" s="3">
        <f t="shared" si="24"/>
        <v>200</v>
      </c>
      <c r="F244" s="3">
        <f t="shared" si="25"/>
        <v>3957.7513610849733</v>
      </c>
      <c r="G244" s="3">
        <f t="shared" si="26"/>
        <v>1326.3950834406412</v>
      </c>
      <c r="H244" s="3">
        <f t="shared" si="27"/>
        <v>2631.3562776443323</v>
      </c>
      <c r="I244" s="3">
        <f t="shared" si="28"/>
        <v>315703.4637481095</v>
      </c>
    </row>
    <row r="245" spans="2:9" ht="12">
      <c r="B245" s="1">
        <f t="shared" si="29"/>
        <v>225</v>
      </c>
      <c r="C245" s="7">
        <f t="shared" si="30"/>
        <v>47361</v>
      </c>
      <c r="D245" s="3">
        <f t="shared" si="31"/>
        <v>3757.7513610849733</v>
      </c>
      <c r="E245" s="3">
        <f t="shared" si="24"/>
        <v>200</v>
      </c>
      <c r="F245" s="3">
        <f t="shared" si="25"/>
        <v>3957.7513610849733</v>
      </c>
      <c r="G245" s="3">
        <f t="shared" si="26"/>
        <v>1315.4310989504563</v>
      </c>
      <c r="H245" s="3">
        <f t="shared" si="27"/>
        <v>2642.320262134517</v>
      </c>
      <c r="I245" s="3">
        <f t="shared" si="28"/>
        <v>313061.143485975</v>
      </c>
    </row>
    <row r="246" spans="2:9" ht="12">
      <c r="B246" s="1">
        <f t="shared" si="29"/>
        <v>226</v>
      </c>
      <c r="C246" s="7">
        <f t="shared" si="30"/>
        <v>47391</v>
      </c>
      <c r="D246" s="3">
        <f t="shared" si="31"/>
        <v>3757.7513610849733</v>
      </c>
      <c r="E246" s="3">
        <f t="shared" si="24"/>
        <v>200</v>
      </c>
      <c r="F246" s="3">
        <f t="shared" si="25"/>
        <v>3957.7513610849733</v>
      </c>
      <c r="G246" s="3">
        <f t="shared" si="26"/>
        <v>1304.4214311915625</v>
      </c>
      <c r="H246" s="3">
        <f t="shared" si="27"/>
        <v>2653.3299298934107</v>
      </c>
      <c r="I246" s="3">
        <f t="shared" si="28"/>
        <v>310407.81355608156</v>
      </c>
    </row>
    <row r="247" spans="2:9" ht="12">
      <c r="B247" s="1">
        <f t="shared" si="29"/>
        <v>227</v>
      </c>
      <c r="C247" s="7">
        <f t="shared" si="30"/>
        <v>47422</v>
      </c>
      <c r="D247" s="3">
        <f t="shared" si="31"/>
        <v>3757.7513610849733</v>
      </c>
      <c r="E247" s="3">
        <f t="shared" si="24"/>
        <v>200</v>
      </c>
      <c r="F247" s="3">
        <f t="shared" si="25"/>
        <v>3957.7513610849733</v>
      </c>
      <c r="G247" s="3">
        <f t="shared" si="26"/>
        <v>1293.3658898170065</v>
      </c>
      <c r="H247" s="3">
        <f t="shared" si="27"/>
        <v>2664.3854712679668</v>
      </c>
      <c r="I247" s="3">
        <f t="shared" si="28"/>
        <v>307743.4280848136</v>
      </c>
    </row>
    <row r="248" spans="2:9" ht="12">
      <c r="B248" s="1">
        <f t="shared" si="29"/>
        <v>228</v>
      </c>
      <c r="C248" s="7">
        <f t="shared" si="30"/>
        <v>47452</v>
      </c>
      <c r="D248" s="3">
        <f t="shared" si="31"/>
        <v>3757.7513610849733</v>
      </c>
      <c r="E248" s="3">
        <f t="shared" si="24"/>
        <v>200</v>
      </c>
      <c r="F248" s="3">
        <f t="shared" si="25"/>
        <v>3957.7513610849733</v>
      </c>
      <c r="G248" s="3">
        <f t="shared" si="26"/>
        <v>1282.2642836867233</v>
      </c>
      <c r="H248" s="3">
        <f t="shared" si="27"/>
        <v>2675.48707739825</v>
      </c>
      <c r="I248" s="3">
        <f t="shared" si="28"/>
        <v>305067.94100741536</v>
      </c>
    </row>
    <row r="249" spans="2:9" ht="12">
      <c r="B249" s="1">
        <f t="shared" si="29"/>
        <v>229</v>
      </c>
      <c r="C249" s="7">
        <f t="shared" si="30"/>
        <v>47483</v>
      </c>
      <c r="D249" s="3">
        <f t="shared" si="31"/>
        <v>3757.7513610849733</v>
      </c>
      <c r="E249" s="3">
        <f t="shared" si="24"/>
        <v>200</v>
      </c>
      <c r="F249" s="3">
        <f t="shared" si="25"/>
        <v>3957.7513610849733</v>
      </c>
      <c r="G249" s="3">
        <f t="shared" si="26"/>
        <v>1271.1164208642306</v>
      </c>
      <c r="H249" s="3">
        <f t="shared" si="27"/>
        <v>2686.6349402207425</v>
      </c>
      <c r="I249" s="3">
        <f t="shared" si="28"/>
        <v>302381.3060671946</v>
      </c>
    </row>
    <row r="250" spans="2:9" ht="12">
      <c r="B250" s="1">
        <f t="shared" si="29"/>
        <v>230</v>
      </c>
      <c r="C250" s="7">
        <f t="shared" si="30"/>
        <v>47514</v>
      </c>
      <c r="D250" s="3">
        <f t="shared" si="31"/>
        <v>3757.7513610849733</v>
      </c>
      <c r="E250" s="3">
        <f t="shared" si="24"/>
        <v>200</v>
      </c>
      <c r="F250" s="3">
        <f t="shared" si="25"/>
        <v>3957.7513610849733</v>
      </c>
      <c r="G250" s="3">
        <f t="shared" si="26"/>
        <v>1259.922108613311</v>
      </c>
      <c r="H250" s="3">
        <f t="shared" si="27"/>
        <v>2697.8292524716626</v>
      </c>
      <c r="I250" s="3">
        <f t="shared" si="28"/>
        <v>299683.47681472293</v>
      </c>
    </row>
    <row r="251" spans="2:9" ht="12">
      <c r="B251" s="1">
        <f t="shared" si="29"/>
        <v>231</v>
      </c>
      <c r="C251" s="7">
        <f t="shared" si="30"/>
        <v>47542</v>
      </c>
      <c r="D251" s="3">
        <f t="shared" si="31"/>
        <v>3757.7513610849733</v>
      </c>
      <c r="E251" s="3">
        <f t="shared" si="24"/>
        <v>200</v>
      </c>
      <c r="F251" s="3">
        <f t="shared" si="25"/>
        <v>3957.7513610849733</v>
      </c>
      <c r="G251" s="3">
        <f t="shared" si="26"/>
        <v>1248.681153394679</v>
      </c>
      <c r="H251" s="3">
        <f t="shared" si="27"/>
        <v>2709.0702076902944</v>
      </c>
      <c r="I251" s="3">
        <f t="shared" si="28"/>
        <v>296974.40660703264</v>
      </c>
    </row>
    <row r="252" spans="2:9" ht="12">
      <c r="B252" s="1">
        <f t="shared" si="29"/>
        <v>232</v>
      </c>
      <c r="C252" s="7">
        <f t="shared" si="30"/>
        <v>47573</v>
      </c>
      <c r="D252" s="3">
        <f t="shared" si="31"/>
        <v>3757.7513610849733</v>
      </c>
      <c r="E252" s="3">
        <f t="shared" si="24"/>
        <v>200</v>
      </c>
      <c r="F252" s="3">
        <f t="shared" si="25"/>
        <v>3957.7513610849733</v>
      </c>
      <c r="G252" s="3">
        <f t="shared" si="26"/>
        <v>1237.393360862636</v>
      </c>
      <c r="H252" s="3">
        <f t="shared" si="27"/>
        <v>2720.358000222337</v>
      </c>
      <c r="I252" s="3">
        <f t="shared" si="28"/>
        <v>294254.0486068103</v>
      </c>
    </row>
    <row r="253" spans="2:9" ht="12">
      <c r="B253" s="1">
        <f t="shared" si="29"/>
        <v>233</v>
      </c>
      <c r="C253" s="7">
        <f t="shared" si="30"/>
        <v>47603</v>
      </c>
      <c r="D253" s="3">
        <f t="shared" si="31"/>
        <v>3757.7513610849733</v>
      </c>
      <c r="E253" s="3">
        <f t="shared" si="24"/>
        <v>200</v>
      </c>
      <c r="F253" s="3">
        <f t="shared" si="25"/>
        <v>3957.7513610849733</v>
      </c>
      <c r="G253" s="3">
        <f t="shared" si="26"/>
        <v>1226.0585358617095</v>
      </c>
      <c r="H253" s="3">
        <f t="shared" si="27"/>
        <v>2731.6928252232638</v>
      </c>
      <c r="I253" s="3">
        <f t="shared" si="28"/>
        <v>291522.355781587</v>
      </c>
    </row>
    <row r="254" spans="2:9" ht="12">
      <c r="B254" s="1">
        <f t="shared" si="29"/>
        <v>234</v>
      </c>
      <c r="C254" s="7">
        <f t="shared" si="30"/>
        <v>47634</v>
      </c>
      <c r="D254" s="3">
        <f t="shared" si="31"/>
        <v>3757.7513610849733</v>
      </c>
      <c r="E254" s="3">
        <f t="shared" si="24"/>
        <v>200</v>
      </c>
      <c r="F254" s="3">
        <f t="shared" si="25"/>
        <v>3957.7513610849733</v>
      </c>
      <c r="G254" s="3">
        <f t="shared" si="26"/>
        <v>1214.6764824232794</v>
      </c>
      <c r="H254" s="3">
        <f t="shared" si="27"/>
        <v>2743.074878661694</v>
      </c>
      <c r="I254" s="3">
        <f t="shared" si="28"/>
        <v>288779.2809029253</v>
      </c>
    </row>
    <row r="255" spans="2:9" ht="12">
      <c r="B255" s="1">
        <f t="shared" si="29"/>
        <v>235</v>
      </c>
      <c r="C255" s="7">
        <f t="shared" si="30"/>
        <v>47664</v>
      </c>
      <c r="D255" s="3">
        <f t="shared" si="31"/>
        <v>3757.7513610849733</v>
      </c>
      <c r="E255" s="3">
        <f t="shared" si="24"/>
        <v>200</v>
      </c>
      <c r="F255" s="3">
        <f t="shared" si="25"/>
        <v>3957.7513610849733</v>
      </c>
      <c r="G255" s="3">
        <f t="shared" si="26"/>
        <v>1203.2470037621888</v>
      </c>
      <c r="H255" s="3">
        <f t="shared" si="27"/>
        <v>2754.5043573227845</v>
      </c>
      <c r="I255" s="3">
        <f t="shared" si="28"/>
        <v>286024.77654560254</v>
      </c>
    </row>
    <row r="256" spans="2:9" ht="12">
      <c r="B256" s="1">
        <f t="shared" si="29"/>
        <v>236</v>
      </c>
      <c r="C256" s="7">
        <f t="shared" si="30"/>
        <v>47695</v>
      </c>
      <c r="D256" s="3">
        <f t="shared" si="31"/>
        <v>3757.7513610849733</v>
      </c>
      <c r="E256" s="3">
        <f t="shared" si="24"/>
        <v>200</v>
      </c>
      <c r="F256" s="3">
        <f t="shared" si="25"/>
        <v>3957.7513610849733</v>
      </c>
      <c r="G256" s="3">
        <f t="shared" si="26"/>
        <v>1191.7699022733439</v>
      </c>
      <c r="H256" s="3">
        <f t="shared" si="27"/>
        <v>2765.9814588116296</v>
      </c>
      <c r="I256" s="3">
        <f t="shared" si="28"/>
        <v>283258.7950867909</v>
      </c>
    </row>
    <row r="257" spans="2:9" ht="12">
      <c r="B257" s="1">
        <f t="shared" si="29"/>
        <v>237</v>
      </c>
      <c r="C257" s="7">
        <f t="shared" si="30"/>
        <v>47726</v>
      </c>
      <c r="D257" s="3">
        <f t="shared" si="31"/>
        <v>3757.7513610849733</v>
      </c>
      <c r="E257" s="3">
        <f t="shared" si="24"/>
        <v>200</v>
      </c>
      <c r="F257" s="3">
        <f t="shared" si="25"/>
        <v>3957.7513610849733</v>
      </c>
      <c r="G257" s="3">
        <f t="shared" si="26"/>
        <v>1180.2449795282955</v>
      </c>
      <c r="H257" s="3">
        <f t="shared" si="27"/>
        <v>2777.5063815566778</v>
      </c>
      <c r="I257" s="3">
        <f t="shared" si="28"/>
        <v>280481.28870523424</v>
      </c>
    </row>
    <row r="258" spans="2:9" ht="12">
      <c r="B258" s="1">
        <f t="shared" si="29"/>
        <v>238</v>
      </c>
      <c r="C258" s="7">
        <f t="shared" si="30"/>
        <v>47756</v>
      </c>
      <c r="D258" s="3">
        <f t="shared" si="31"/>
        <v>3757.7513610849733</v>
      </c>
      <c r="E258" s="3">
        <f t="shared" si="24"/>
        <v>200</v>
      </c>
      <c r="F258" s="3">
        <f t="shared" si="25"/>
        <v>3957.7513610849733</v>
      </c>
      <c r="G258" s="3">
        <f t="shared" si="26"/>
        <v>1168.6720362718095</v>
      </c>
      <c r="H258" s="3">
        <f t="shared" si="27"/>
        <v>2789.079324813164</v>
      </c>
      <c r="I258" s="3">
        <f t="shared" si="28"/>
        <v>277692.2093804211</v>
      </c>
    </row>
    <row r="259" spans="2:9" ht="12">
      <c r="B259" s="1">
        <f t="shared" si="29"/>
        <v>239</v>
      </c>
      <c r="C259" s="7">
        <f t="shared" si="30"/>
        <v>47787</v>
      </c>
      <c r="D259" s="3">
        <f t="shared" si="31"/>
        <v>3757.7513610849733</v>
      </c>
      <c r="E259" s="3">
        <f t="shared" si="24"/>
        <v>200</v>
      </c>
      <c r="F259" s="3">
        <f t="shared" si="25"/>
        <v>3957.7513610849733</v>
      </c>
      <c r="G259" s="3">
        <f t="shared" si="26"/>
        <v>1157.0508724184212</v>
      </c>
      <c r="H259" s="3">
        <f t="shared" si="27"/>
        <v>2800.700488666552</v>
      </c>
      <c r="I259" s="3">
        <f t="shared" si="28"/>
        <v>274891.50889175455</v>
      </c>
    </row>
    <row r="260" spans="2:9" ht="12">
      <c r="B260" s="1">
        <f t="shared" si="29"/>
        <v>240</v>
      </c>
      <c r="C260" s="7">
        <f t="shared" si="30"/>
        <v>47817</v>
      </c>
      <c r="D260" s="3">
        <f t="shared" si="31"/>
        <v>3757.7513610849733</v>
      </c>
      <c r="E260" s="3">
        <f t="shared" si="24"/>
        <v>200</v>
      </c>
      <c r="F260" s="3">
        <f t="shared" si="25"/>
        <v>3957.7513610849733</v>
      </c>
      <c r="G260" s="3">
        <f t="shared" si="26"/>
        <v>1145.3812870489774</v>
      </c>
      <c r="H260" s="3">
        <f t="shared" si="27"/>
        <v>2812.370074035996</v>
      </c>
      <c r="I260" s="3">
        <f t="shared" si="28"/>
        <v>272079.13881771854</v>
      </c>
    </row>
    <row r="261" spans="2:9" ht="12">
      <c r="B261" s="1">
        <f t="shared" si="29"/>
        <v>241</v>
      </c>
      <c r="C261" s="7">
        <f t="shared" si="30"/>
        <v>47848</v>
      </c>
      <c r="D261" s="3">
        <f t="shared" si="31"/>
        <v>3757.7513610849733</v>
      </c>
      <c r="E261" s="3">
        <f t="shared" si="24"/>
        <v>200</v>
      </c>
      <c r="F261" s="3">
        <f t="shared" si="25"/>
        <v>3957.7513610849733</v>
      </c>
      <c r="G261" s="3">
        <f t="shared" si="26"/>
        <v>1133.6630784071606</v>
      </c>
      <c r="H261" s="3">
        <f t="shared" si="27"/>
        <v>2824.0882826778125</v>
      </c>
      <c r="I261" s="3">
        <f t="shared" si="28"/>
        <v>269255.05053504073</v>
      </c>
    </row>
    <row r="262" spans="2:9" ht="12">
      <c r="B262" s="1">
        <f t="shared" si="29"/>
        <v>242</v>
      </c>
      <c r="C262" s="7">
        <f t="shared" si="30"/>
        <v>47879</v>
      </c>
      <c r="D262" s="3">
        <f t="shared" si="31"/>
        <v>3757.7513610849733</v>
      </c>
      <c r="E262" s="3">
        <f t="shared" si="24"/>
        <v>200</v>
      </c>
      <c r="F262" s="3">
        <f t="shared" si="25"/>
        <v>3957.7513610849733</v>
      </c>
      <c r="G262" s="3">
        <f t="shared" si="26"/>
        <v>1121.8960438960032</v>
      </c>
      <c r="H262" s="3">
        <f t="shared" si="27"/>
        <v>2835.85531718897</v>
      </c>
      <c r="I262" s="3">
        <f t="shared" si="28"/>
        <v>266419.1952178518</v>
      </c>
    </row>
    <row r="263" spans="2:9" ht="12">
      <c r="B263" s="1">
        <f t="shared" si="29"/>
        <v>243</v>
      </c>
      <c r="C263" s="7">
        <f t="shared" si="30"/>
        <v>47907</v>
      </c>
      <c r="D263" s="3">
        <f t="shared" si="31"/>
        <v>3757.7513610849733</v>
      </c>
      <c r="E263" s="3">
        <f t="shared" si="24"/>
        <v>200</v>
      </c>
      <c r="F263" s="3">
        <f t="shared" si="25"/>
        <v>3957.7513610849733</v>
      </c>
      <c r="G263" s="3">
        <f t="shared" si="26"/>
        <v>1110.0799800743825</v>
      </c>
      <c r="H263" s="3">
        <f t="shared" si="27"/>
        <v>2847.6713810105907</v>
      </c>
      <c r="I263" s="3">
        <f t="shared" si="28"/>
        <v>263571.52383684117</v>
      </c>
    </row>
    <row r="264" spans="2:9" ht="12">
      <c r="B264" s="1">
        <f t="shared" si="29"/>
        <v>244</v>
      </c>
      <c r="C264" s="7">
        <f t="shared" si="30"/>
        <v>47938</v>
      </c>
      <c r="D264" s="3">
        <f t="shared" si="31"/>
        <v>3757.7513610849733</v>
      </c>
      <c r="E264" s="3">
        <f t="shared" si="24"/>
        <v>200</v>
      </c>
      <c r="F264" s="3">
        <f t="shared" si="25"/>
        <v>3957.7513610849733</v>
      </c>
      <c r="G264" s="3">
        <f t="shared" si="26"/>
        <v>1098.214682653505</v>
      </c>
      <c r="H264" s="3">
        <f t="shared" si="27"/>
        <v>2859.5366784314683</v>
      </c>
      <c r="I264" s="3">
        <f t="shared" si="28"/>
        <v>260711.9871584097</v>
      </c>
    </row>
    <row r="265" spans="2:9" ht="12">
      <c r="B265" s="1">
        <f t="shared" si="29"/>
        <v>245</v>
      </c>
      <c r="C265" s="7">
        <f t="shared" si="30"/>
        <v>47968</v>
      </c>
      <c r="D265" s="3">
        <f t="shared" si="31"/>
        <v>3757.7513610849733</v>
      </c>
      <c r="E265" s="3">
        <f t="shared" si="24"/>
        <v>200</v>
      </c>
      <c r="F265" s="3">
        <f t="shared" si="25"/>
        <v>3957.7513610849733</v>
      </c>
      <c r="G265" s="3">
        <f t="shared" si="26"/>
        <v>1086.299946493374</v>
      </c>
      <c r="H265" s="3">
        <f t="shared" si="27"/>
        <v>2871.451414591599</v>
      </c>
      <c r="I265" s="3">
        <f t="shared" si="28"/>
        <v>257840.5357438181</v>
      </c>
    </row>
    <row r="266" spans="2:9" ht="12">
      <c r="B266" s="1">
        <f t="shared" si="29"/>
        <v>246</v>
      </c>
      <c r="C266" s="7">
        <f t="shared" si="30"/>
        <v>47999</v>
      </c>
      <c r="D266" s="3">
        <f t="shared" si="31"/>
        <v>3757.7513610849733</v>
      </c>
      <c r="E266" s="3">
        <f t="shared" si="24"/>
        <v>200</v>
      </c>
      <c r="F266" s="3">
        <f t="shared" si="25"/>
        <v>3957.7513610849733</v>
      </c>
      <c r="G266" s="3">
        <f t="shared" si="26"/>
        <v>1074.335565599242</v>
      </c>
      <c r="H266" s="3">
        <f t="shared" si="27"/>
        <v>2883.415795485731</v>
      </c>
      <c r="I266" s="3">
        <f t="shared" si="28"/>
        <v>254957.11994833237</v>
      </c>
    </row>
    <row r="267" spans="2:9" ht="12">
      <c r="B267" s="1">
        <f t="shared" si="29"/>
        <v>247</v>
      </c>
      <c r="C267" s="7">
        <f t="shared" si="30"/>
        <v>48029</v>
      </c>
      <c r="D267" s="3">
        <f t="shared" si="31"/>
        <v>3757.7513610849733</v>
      </c>
      <c r="E267" s="3">
        <f t="shared" si="24"/>
        <v>200</v>
      </c>
      <c r="F267" s="3">
        <f t="shared" si="25"/>
        <v>3957.7513610849733</v>
      </c>
      <c r="G267" s="3">
        <f t="shared" si="26"/>
        <v>1062.3213331180516</v>
      </c>
      <c r="H267" s="3">
        <f t="shared" si="27"/>
        <v>2895.4300279669214</v>
      </c>
      <c r="I267" s="3">
        <f t="shared" si="28"/>
        <v>252061.68992036546</v>
      </c>
    </row>
    <row r="268" spans="2:9" ht="12">
      <c r="B268" s="1">
        <f t="shared" si="29"/>
        <v>248</v>
      </c>
      <c r="C268" s="7">
        <f t="shared" si="30"/>
        <v>48060</v>
      </c>
      <c r="D268" s="3">
        <f t="shared" si="31"/>
        <v>3757.7513610849733</v>
      </c>
      <c r="E268" s="3">
        <f t="shared" si="24"/>
        <v>200</v>
      </c>
      <c r="F268" s="3">
        <f t="shared" si="25"/>
        <v>3957.7513610849733</v>
      </c>
      <c r="G268" s="3">
        <f t="shared" si="26"/>
        <v>1050.257041334856</v>
      </c>
      <c r="H268" s="3">
        <f t="shared" si="27"/>
        <v>2907.494319750117</v>
      </c>
      <c r="I268" s="3">
        <f t="shared" si="28"/>
        <v>249154.19560061535</v>
      </c>
    </row>
    <row r="269" spans="2:9" ht="12">
      <c r="B269" s="1">
        <f t="shared" si="29"/>
        <v>249</v>
      </c>
      <c r="C269" s="7">
        <f t="shared" si="30"/>
        <v>48091</v>
      </c>
      <c r="D269" s="3">
        <f t="shared" si="31"/>
        <v>3757.7513610849733</v>
      </c>
      <c r="E269" s="3">
        <f t="shared" si="24"/>
        <v>200</v>
      </c>
      <c r="F269" s="3">
        <f t="shared" si="25"/>
        <v>3957.7513610849733</v>
      </c>
      <c r="G269" s="3">
        <f t="shared" si="26"/>
        <v>1038.1424816692306</v>
      </c>
      <c r="H269" s="3">
        <f t="shared" si="27"/>
        <v>2919.6088794157426</v>
      </c>
      <c r="I269" s="3">
        <f t="shared" si="28"/>
        <v>246234.5867211996</v>
      </c>
    </row>
    <row r="270" spans="2:9" ht="12">
      <c r="B270" s="1">
        <f t="shared" si="29"/>
        <v>250</v>
      </c>
      <c r="C270" s="7">
        <f t="shared" si="30"/>
        <v>48121</v>
      </c>
      <c r="D270" s="3">
        <f t="shared" si="31"/>
        <v>3757.7513610849733</v>
      </c>
      <c r="E270" s="3">
        <f t="shared" si="24"/>
        <v>200</v>
      </c>
      <c r="F270" s="3">
        <f t="shared" si="25"/>
        <v>3957.7513610849733</v>
      </c>
      <c r="G270" s="3">
        <f t="shared" si="26"/>
        <v>1025.977444671665</v>
      </c>
      <c r="H270" s="3">
        <f t="shared" si="27"/>
        <v>2931.773916413308</v>
      </c>
      <c r="I270" s="3">
        <f t="shared" si="28"/>
        <v>243302.81280478628</v>
      </c>
    </row>
    <row r="271" spans="2:9" ht="12">
      <c r="B271" s="1">
        <f t="shared" si="29"/>
        <v>251</v>
      </c>
      <c r="C271" s="7">
        <f t="shared" si="30"/>
        <v>48152</v>
      </c>
      <c r="D271" s="3">
        <f t="shared" si="31"/>
        <v>3757.7513610849733</v>
      </c>
      <c r="E271" s="3">
        <f t="shared" si="24"/>
        <v>200</v>
      </c>
      <c r="F271" s="3">
        <f t="shared" si="25"/>
        <v>3957.7513610849733</v>
      </c>
      <c r="G271" s="3">
        <f t="shared" si="26"/>
        <v>1013.7617200199429</v>
      </c>
      <c r="H271" s="3">
        <f t="shared" si="27"/>
        <v>2943.9896410650304</v>
      </c>
      <c r="I271" s="3">
        <f t="shared" si="28"/>
        <v>240358.82316372124</v>
      </c>
    </row>
    <row r="272" spans="2:9" ht="12">
      <c r="B272" s="1">
        <f t="shared" si="29"/>
        <v>252</v>
      </c>
      <c r="C272" s="7">
        <f t="shared" si="30"/>
        <v>48182</v>
      </c>
      <c r="D272" s="3">
        <f t="shared" si="31"/>
        <v>3757.7513610849733</v>
      </c>
      <c r="E272" s="3">
        <f t="shared" si="24"/>
        <v>200</v>
      </c>
      <c r="F272" s="3">
        <f t="shared" si="25"/>
        <v>3957.7513610849733</v>
      </c>
      <c r="G272" s="3">
        <f t="shared" si="26"/>
        <v>1001.4950965155052</v>
      </c>
      <c r="H272" s="3">
        <f t="shared" si="27"/>
        <v>2956.256264569468</v>
      </c>
      <c r="I272" s="3">
        <f t="shared" si="28"/>
        <v>237402.56689915177</v>
      </c>
    </row>
    <row r="273" spans="2:9" ht="12">
      <c r="B273" s="1">
        <f t="shared" si="29"/>
        <v>253</v>
      </c>
      <c r="C273" s="7">
        <f t="shared" si="30"/>
        <v>48213</v>
      </c>
      <c r="D273" s="3">
        <f t="shared" si="31"/>
        <v>3757.7513610849733</v>
      </c>
      <c r="E273" s="3">
        <f t="shared" si="24"/>
        <v>200</v>
      </c>
      <c r="F273" s="3">
        <f t="shared" si="25"/>
        <v>3957.7513610849733</v>
      </c>
      <c r="G273" s="3">
        <f t="shared" si="26"/>
        <v>989.1773620797991</v>
      </c>
      <c r="H273" s="3">
        <f t="shared" si="27"/>
        <v>2968.5739990051743</v>
      </c>
      <c r="I273" s="3">
        <f t="shared" si="28"/>
        <v>234433.9929001466</v>
      </c>
    </row>
    <row r="274" spans="2:9" ht="12">
      <c r="B274" s="1">
        <f t="shared" si="29"/>
        <v>254</v>
      </c>
      <c r="C274" s="7">
        <f t="shared" si="30"/>
        <v>48244</v>
      </c>
      <c r="D274" s="3">
        <f t="shared" si="31"/>
        <v>3757.7513610849733</v>
      </c>
      <c r="E274" s="3">
        <f t="shared" si="24"/>
        <v>200</v>
      </c>
      <c r="F274" s="3">
        <f t="shared" si="25"/>
        <v>3957.7513610849733</v>
      </c>
      <c r="G274" s="3">
        <f t="shared" si="26"/>
        <v>976.8083037506109</v>
      </c>
      <c r="H274" s="3">
        <f t="shared" si="27"/>
        <v>2980.9430573343625</v>
      </c>
      <c r="I274" s="3">
        <f t="shared" si="28"/>
        <v>231453.04984281224</v>
      </c>
    </row>
    <row r="275" spans="2:9" ht="12">
      <c r="B275" s="1">
        <f t="shared" si="29"/>
        <v>255</v>
      </c>
      <c r="C275" s="7">
        <f t="shared" si="30"/>
        <v>48273</v>
      </c>
      <c r="D275" s="3">
        <f t="shared" si="31"/>
        <v>3757.7513610849733</v>
      </c>
      <c r="E275" s="3">
        <f t="shared" si="24"/>
        <v>200</v>
      </c>
      <c r="F275" s="3">
        <f t="shared" si="25"/>
        <v>3957.7513610849733</v>
      </c>
      <c r="G275" s="3">
        <f t="shared" si="26"/>
        <v>964.3877076783843</v>
      </c>
      <c r="H275" s="3">
        <f t="shared" si="27"/>
        <v>2993.363653406589</v>
      </c>
      <c r="I275" s="3">
        <f t="shared" si="28"/>
        <v>228459.68618940565</v>
      </c>
    </row>
    <row r="276" spans="2:9" ht="12">
      <c r="B276" s="1">
        <f t="shared" si="29"/>
        <v>256</v>
      </c>
      <c r="C276" s="7">
        <f t="shared" si="30"/>
        <v>48304</v>
      </c>
      <c r="D276" s="3">
        <f t="shared" si="31"/>
        <v>3757.7513610849733</v>
      </c>
      <c r="E276" s="3">
        <f aca="true" t="shared" si="32" ref="E276:E339">_xlfn.IFERROR(IF(B276&gt;$D$14,"",IF(D276=I275,0,IF(I275-D276&lt;$D$15,I275-D276,$D$15))),"")</f>
        <v>200</v>
      </c>
      <c r="F276" s="3">
        <f aca="true" t="shared" si="33" ref="F276:F339">_xlfn.IFERROR(IF(B276&gt;$D$14,"",D276+E276),"")</f>
        <v>3957.7513610849733</v>
      </c>
      <c r="G276" s="3">
        <f t="shared" si="26"/>
        <v>951.9153591225236</v>
      </c>
      <c r="H276" s="3">
        <f t="shared" si="27"/>
        <v>3005.8360019624497</v>
      </c>
      <c r="I276" s="3">
        <f t="shared" si="28"/>
        <v>225453.8501874432</v>
      </c>
    </row>
    <row r="277" spans="2:9" ht="12">
      <c r="B277" s="1">
        <f t="shared" si="29"/>
        <v>257</v>
      </c>
      <c r="C277" s="7">
        <f t="shared" si="30"/>
        <v>48334</v>
      </c>
      <c r="D277" s="3">
        <f t="shared" si="31"/>
        <v>3757.7513610849733</v>
      </c>
      <c r="E277" s="3">
        <f t="shared" si="32"/>
        <v>200</v>
      </c>
      <c r="F277" s="3">
        <f t="shared" si="33"/>
        <v>3957.7513610849733</v>
      </c>
      <c r="G277" s="3">
        <f aca="true" t="shared" si="34" ref="G277:G340">_xlfn.IFERROR(IF(B277&gt;$D$14,"",IF(C277=$D$11,0,I276*$D$12/12)),"")</f>
        <v>939.39104244768</v>
      </c>
      <c r="H277" s="3">
        <f aca="true" t="shared" si="35" ref="H277:H340">_xlfn.IFERROR(IF(B277&gt;$D$14,"",F277-G277),"")</f>
        <v>3018.3603186372934</v>
      </c>
      <c r="I277" s="3">
        <f aca="true" t="shared" si="36" ref="I277:I340">_xlfn.IFERROR(IF(B277&gt;$D$14,"",IF(F277=I276,0,I276-H277)),"")</f>
        <v>222435.4898688059</v>
      </c>
    </row>
    <row r="278" spans="2:9" ht="12">
      <c r="B278" s="1">
        <f aca="true" t="shared" si="37" ref="B278:B341">_xlfn.IFERROR(IF($D$14="","",IF(OR(B277=$D$14,I277=0),"",B277+1)),"")</f>
        <v>258</v>
      </c>
      <c r="C278" s="7">
        <f aca="true" t="shared" si="38" ref="C278:C341">_xlfn.IFERROR(IF(AND($D$16="End",B278&lt;=$D$14),EOMONTH(C277,1),IF(B278&gt;$D$14,"",DATE(YEAR(C277),MONTH(C277)+1,DAY(C277)))),"")</f>
        <v>48365</v>
      </c>
      <c r="D278" s="3">
        <f aca="true" t="shared" si="39" ref="D278:D341">_xlfn.IFERROR(IF(B278&gt;$D$14,"",IF(PMT($D$12/12,$D$14,-$D$10,,IF($D$16="Beginning",1,0))+$D$15&gt;I277*(1+$D$12/12),IF(D277&lt;I277,D277,I277),PMT($D$12/12,$D$14,-$D$10,,IF($D$16="Beginning",1,0)))),"")</f>
        <v>3757.7513610849733</v>
      </c>
      <c r="E278" s="3">
        <f t="shared" si="32"/>
        <v>200</v>
      </c>
      <c r="F278" s="3">
        <f t="shared" si="33"/>
        <v>3957.7513610849733</v>
      </c>
      <c r="G278" s="3">
        <f t="shared" si="34"/>
        <v>926.8145411200245</v>
      </c>
      <c r="H278" s="3">
        <f t="shared" si="35"/>
        <v>3030.936819964949</v>
      </c>
      <c r="I278" s="3">
        <f t="shared" si="36"/>
        <v>219404.55304884093</v>
      </c>
    </row>
    <row r="279" spans="2:9" ht="12">
      <c r="B279" s="1">
        <f t="shared" si="37"/>
        <v>259</v>
      </c>
      <c r="C279" s="7">
        <f t="shared" si="38"/>
        <v>48395</v>
      </c>
      <c r="D279" s="3">
        <f t="shared" si="39"/>
        <v>3757.7513610849733</v>
      </c>
      <c r="E279" s="3">
        <f t="shared" si="32"/>
        <v>200</v>
      </c>
      <c r="F279" s="3">
        <f t="shared" si="33"/>
        <v>3957.7513610849733</v>
      </c>
      <c r="G279" s="3">
        <f t="shared" si="34"/>
        <v>914.1856377035039</v>
      </c>
      <c r="H279" s="3">
        <f t="shared" si="35"/>
        <v>3043.5657233814695</v>
      </c>
      <c r="I279" s="3">
        <f t="shared" si="36"/>
        <v>216360.98732545946</v>
      </c>
    </row>
    <row r="280" spans="2:9" ht="12">
      <c r="B280" s="1">
        <f t="shared" si="37"/>
        <v>260</v>
      </c>
      <c r="C280" s="7">
        <f t="shared" si="38"/>
        <v>48426</v>
      </c>
      <c r="D280" s="3">
        <f t="shared" si="39"/>
        <v>3757.7513610849733</v>
      </c>
      <c r="E280" s="3">
        <f t="shared" si="32"/>
        <v>200</v>
      </c>
      <c r="F280" s="3">
        <f t="shared" si="33"/>
        <v>3957.7513610849733</v>
      </c>
      <c r="G280" s="3">
        <f t="shared" si="34"/>
        <v>901.5041138560811</v>
      </c>
      <c r="H280" s="3">
        <f t="shared" si="35"/>
        <v>3056.2472472288923</v>
      </c>
      <c r="I280" s="3">
        <f t="shared" si="36"/>
        <v>213304.74007823056</v>
      </c>
    </row>
    <row r="281" spans="2:9" ht="12">
      <c r="B281" s="1">
        <f t="shared" si="37"/>
        <v>261</v>
      </c>
      <c r="C281" s="7">
        <f t="shared" si="38"/>
        <v>48457</v>
      </c>
      <c r="D281" s="3">
        <f t="shared" si="39"/>
        <v>3757.7513610849733</v>
      </c>
      <c r="E281" s="3">
        <f t="shared" si="32"/>
        <v>200</v>
      </c>
      <c r="F281" s="3">
        <f t="shared" si="33"/>
        <v>3957.7513610849733</v>
      </c>
      <c r="G281" s="3">
        <f t="shared" si="34"/>
        <v>888.7697503259607</v>
      </c>
      <c r="H281" s="3">
        <f t="shared" si="35"/>
        <v>3068.9816107590127</v>
      </c>
      <c r="I281" s="3">
        <f t="shared" si="36"/>
        <v>210235.75846747155</v>
      </c>
    </row>
    <row r="282" spans="2:9" ht="12">
      <c r="B282" s="1">
        <f t="shared" si="37"/>
        <v>262</v>
      </c>
      <c r="C282" s="7">
        <f t="shared" si="38"/>
        <v>48487</v>
      </c>
      <c r="D282" s="3">
        <f t="shared" si="39"/>
        <v>3757.7513610849733</v>
      </c>
      <c r="E282" s="3">
        <f t="shared" si="32"/>
        <v>200</v>
      </c>
      <c r="F282" s="3">
        <f t="shared" si="33"/>
        <v>3957.7513610849733</v>
      </c>
      <c r="G282" s="3">
        <f t="shared" si="34"/>
        <v>875.9823269477982</v>
      </c>
      <c r="H282" s="3">
        <f t="shared" si="35"/>
        <v>3081.769034137175</v>
      </c>
      <c r="I282" s="3">
        <f t="shared" si="36"/>
        <v>207153.98943333438</v>
      </c>
    </row>
    <row r="283" spans="2:9" ht="12">
      <c r="B283" s="1">
        <f t="shared" si="37"/>
        <v>263</v>
      </c>
      <c r="C283" s="7">
        <f t="shared" si="38"/>
        <v>48518</v>
      </c>
      <c r="D283" s="3">
        <f t="shared" si="39"/>
        <v>3757.7513610849733</v>
      </c>
      <c r="E283" s="3">
        <f t="shared" si="32"/>
        <v>200</v>
      </c>
      <c r="F283" s="3">
        <f t="shared" si="33"/>
        <v>3957.7513610849733</v>
      </c>
      <c r="G283" s="3">
        <f t="shared" si="34"/>
        <v>863.1416226388933</v>
      </c>
      <c r="H283" s="3">
        <f t="shared" si="35"/>
        <v>3094.60973844608</v>
      </c>
      <c r="I283" s="3">
        <f t="shared" si="36"/>
        <v>204059.3796948883</v>
      </c>
    </row>
    <row r="284" spans="2:9" ht="12">
      <c r="B284" s="1">
        <f t="shared" si="37"/>
        <v>264</v>
      </c>
      <c r="C284" s="7">
        <f t="shared" si="38"/>
        <v>48548</v>
      </c>
      <c r="D284" s="3">
        <f t="shared" si="39"/>
        <v>3757.7513610849733</v>
      </c>
      <c r="E284" s="3">
        <f t="shared" si="32"/>
        <v>200</v>
      </c>
      <c r="F284" s="3">
        <f t="shared" si="33"/>
        <v>3957.7513610849733</v>
      </c>
      <c r="G284" s="3">
        <f t="shared" si="34"/>
        <v>850.2474153953681</v>
      </c>
      <c r="H284" s="3">
        <f t="shared" si="35"/>
        <v>3107.503945689605</v>
      </c>
      <c r="I284" s="3">
        <f t="shared" si="36"/>
        <v>200951.8757491987</v>
      </c>
    </row>
    <row r="285" spans="2:9" ht="12">
      <c r="B285" s="1">
        <f t="shared" si="37"/>
        <v>265</v>
      </c>
      <c r="C285" s="7">
        <f t="shared" si="38"/>
        <v>48579</v>
      </c>
      <c r="D285" s="3">
        <f t="shared" si="39"/>
        <v>3757.7513610849733</v>
      </c>
      <c r="E285" s="3">
        <f t="shared" si="32"/>
        <v>200</v>
      </c>
      <c r="F285" s="3">
        <f t="shared" si="33"/>
        <v>3957.7513610849733</v>
      </c>
      <c r="G285" s="3">
        <f t="shared" si="34"/>
        <v>837.2994822883279</v>
      </c>
      <c r="H285" s="3">
        <f t="shared" si="35"/>
        <v>3120.4518787966454</v>
      </c>
      <c r="I285" s="3">
        <f t="shared" si="36"/>
        <v>197831.42387040204</v>
      </c>
    </row>
    <row r="286" spans="2:9" ht="12">
      <c r="B286" s="1">
        <f t="shared" si="37"/>
        <v>266</v>
      </c>
      <c r="C286" s="7">
        <f t="shared" si="38"/>
        <v>48610</v>
      </c>
      <c r="D286" s="3">
        <f t="shared" si="39"/>
        <v>3757.7513610849733</v>
      </c>
      <c r="E286" s="3">
        <f t="shared" si="32"/>
        <v>200</v>
      </c>
      <c r="F286" s="3">
        <f t="shared" si="33"/>
        <v>3957.7513610849733</v>
      </c>
      <c r="G286" s="3">
        <f t="shared" si="34"/>
        <v>824.2975994600087</v>
      </c>
      <c r="H286" s="3">
        <f t="shared" si="35"/>
        <v>3133.4537616249645</v>
      </c>
      <c r="I286" s="3">
        <f t="shared" si="36"/>
        <v>194697.97010877708</v>
      </c>
    </row>
    <row r="287" spans="2:9" ht="12">
      <c r="B287" s="1">
        <f t="shared" si="37"/>
        <v>267</v>
      </c>
      <c r="C287" s="7">
        <f t="shared" si="38"/>
        <v>48638</v>
      </c>
      <c r="D287" s="3">
        <f t="shared" si="39"/>
        <v>3757.7513610849733</v>
      </c>
      <c r="E287" s="3">
        <f t="shared" si="32"/>
        <v>200</v>
      </c>
      <c r="F287" s="3">
        <f t="shared" si="33"/>
        <v>3957.7513610849733</v>
      </c>
      <c r="G287" s="3">
        <f t="shared" si="34"/>
        <v>811.2415421199045</v>
      </c>
      <c r="H287" s="3">
        <f t="shared" si="35"/>
        <v>3146.509818965069</v>
      </c>
      <c r="I287" s="3">
        <f t="shared" si="36"/>
        <v>191551.460289812</v>
      </c>
    </row>
    <row r="288" spans="2:9" ht="12">
      <c r="B288" s="1">
        <f t="shared" si="37"/>
        <v>268</v>
      </c>
      <c r="C288" s="7">
        <f t="shared" si="38"/>
        <v>48669</v>
      </c>
      <c r="D288" s="3">
        <f t="shared" si="39"/>
        <v>3757.7513610849733</v>
      </c>
      <c r="E288" s="3">
        <f t="shared" si="32"/>
        <v>200</v>
      </c>
      <c r="F288" s="3">
        <f t="shared" si="33"/>
        <v>3957.7513610849733</v>
      </c>
      <c r="G288" s="3">
        <f t="shared" si="34"/>
        <v>798.1310845408834</v>
      </c>
      <c r="H288" s="3">
        <f t="shared" si="35"/>
        <v>3159.62027654409</v>
      </c>
      <c r="I288" s="3">
        <f t="shared" si="36"/>
        <v>188391.8400132679</v>
      </c>
    </row>
    <row r="289" spans="2:9" ht="12">
      <c r="B289" s="1">
        <f t="shared" si="37"/>
        <v>269</v>
      </c>
      <c r="C289" s="7">
        <f t="shared" si="38"/>
        <v>48699</v>
      </c>
      <c r="D289" s="3">
        <f t="shared" si="39"/>
        <v>3757.7513610849733</v>
      </c>
      <c r="E289" s="3">
        <f t="shared" si="32"/>
        <v>200</v>
      </c>
      <c r="F289" s="3">
        <f t="shared" si="33"/>
        <v>3957.7513610849733</v>
      </c>
      <c r="G289" s="3">
        <f t="shared" si="34"/>
        <v>784.966000055283</v>
      </c>
      <c r="H289" s="3">
        <f t="shared" si="35"/>
        <v>3172.78536102969</v>
      </c>
      <c r="I289" s="3">
        <f t="shared" si="36"/>
        <v>185219.0546522382</v>
      </c>
    </row>
    <row r="290" spans="2:9" ht="12">
      <c r="B290" s="1">
        <f t="shared" si="37"/>
        <v>270</v>
      </c>
      <c r="C290" s="7">
        <f t="shared" si="38"/>
        <v>48730</v>
      </c>
      <c r="D290" s="3">
        <f t="shared" si="39"/>
        <v>3757.7513610849733</v>
      </c>
      <c r="E290" s="3">
        <f t="shared" si="32"/>
        <v>200</v>
      </c>
      <c r="F290" s="3">
        <f t="shared" si="33"/>
        <v>3957.7513610849733</v>
      </c>
      <c r="G290" s="3">
        <f t="shared" si="34"/>
        <v>771.7460610509926</v>
      </c>
      <c r="H290" s="3">
        <f t="shared" si="35"/>
        <v>3186.005300033981</v>
      </c>
      <c r="I290" s="3">
        <f t="shared" si="36"/>
        <v>182033.04935220422</v>
      </c>
    </row>
    <row r="291" spans="2:9" ht="12">
      <c r="B291" s="1">
        <f t="shared" si="37"/>
        <v>271</v>
      </c>
      <c r="C291" s="7">
        <f t="shared" si="38"/>
        <v>48760</v>
      </c>
      <c r="D291" s="3">
        <f t="shared" si="39"/>
        <v>3757.7513610849733</v>
      </c>
      <c r="E291" s="3">
        <f t="shared" si="32"/>
        <v>200</v>
      </c>
      <c r="F291" s="3">
        <f t="shared" si="33"/>
        <v>3957.7513610849733</v>
      </c>
      <c r="G291" s="3">
        <f t="shared" si="34"/>
        <v>758.4710389675175</v>
      </c>
      <c r="H291" s="3">
        <f t="shared" si="35"/>
        <v>3199.280322117456</v>
      </c>
      <c r="I291" s="3">
        <f t="shared" si="36"/>
        <v>178833.76903008675</v>
      </c>
    </row>
    <row r="292" spans="2:9" ht="12">
      <c r="B292" s="1">
        <f t="shared" si="37"/>
        <v>272</v>
      </c>
      <c r="C292" s="7">
        <f t="shared" si="38"/>
        <v>48791</v>
      </c>
      <c r="D292" s="3">
        <f t="shared" si="39"/>
        <v>3757.7513610849733</v>
      </c>
      <c r="E292" s="3">
        <f t="shared" si="32"/>
        <v>200</v>
      </c>
      <c r="F292" s="3">
        <f t="shared" si="33"/>
        <v>3957.7513610849733</v>
      </c>
      <c r="G292" s="3">
        <f t="shared" si="34"/>
        <v>745.1407042920282</v>
      </c>
      <c r="H292" s="3">
        <f t="shared" si="35"/>
        <v>3212.610656792945</v>
      </c>
      <c r="I292" s="3">
        <f t="shared" si="36"/>
        <v>175621.15837329382</v>
      </c>
    </row>
    <row r="293" spans="2:9" ht="12">
      <c r="B293" s="1">
        <f t="shared" si="37"/>
        <v>273</v>
      </c>
      <c r="C293" s="7">
        <f t="shared" si="38"/>
        <v>48822</v>
      </c>
      <c r="D293" s="3">
        <f t="shared" si="39"/>
        <v>3757.7513610849733</v>
      </c>
      <c r="E293" s="3">
        <f t="shared" si="32"/>
        <v>200</v>
      </c>
      <c r="F293" s="3">
        <f t="shared" si="33"/>
        <v>3957.7513610849733</v>
      </c>
      <c r="G293" s="3">
        <f t="shared" si="34"/>
        <v>731.754826555391</v>
      </c>
      <c r="H293" s="3">
        <f t="shared" si="35"/>
        <v>3225.9965345295823</v>
      </c>
      <c r="I293" s="3">
        <f t="shared" si="36"/>
        <v>172395.16183876424</v>
      </c>
    </row>
    <row r="294" spans="2:9" ht="12">
      <c r="B294" s="1">
        <f t="shared" si="37"/>
        <v>274</v>
      </c>
      <c r="C294" s="7">
        <f t="shared" si="38"/>
        <v>48852</v>
      </c>
      <c r="D294" s="3">
        <f t="shared" si="39"/>
        <v>3757.7513610849733</v>
      </c>
      <c r="E294" s="3">
        <f t="shared" si="32"/>
        <v>200</v>
      </c>
      <c r="F294" s="3">
        <f t="shared" si="33"/>
        <v>3957.7513610849733</v>
      </c>
      <c r="G294" s="3">
        <f t="shared" si="34"/>
        <v>718.3131743281843</v>
      </c>
      <c r="H294" s="3">
        <f t="shared" si="35"/>
        <v>3239.438186756789</v>
      </c>
      <c r="I294" s="3">
        <f t="shared" si="36"/>
        <v>169155.72365200744</v>
      </c>
    </row>
    <row r="295" spans="2:9" ht="12">
      <c r="B295" s="1">
        <f t="shared" si="37"/>
        <v>275</v>
      </c>
      <c r="C295" s="7">
        <f t="shared" si="38"/>
        <v>48883</v>
      </c>
      <c r="D295" s="3">
        <f t="shared" si="39"/>
        <v>3757.7513610849733</v>
      </c>
      <c r="E295" s="3">
        <f t="shared" si="32"/>
        <v>200</v>
      </c>
      <c r="F295" s="3">
        <f t="shared" si="33"/>
        <v>3957.7513610849733</v>
      </c>
      <c r="G295" s="3">
        <f t="shared" si="34"/>
        <v>704.8155152166977</v>
      </c>
      <c r="H295" s="3">
        <f t="shared" si="35"/>
        <v>3252.9358458682755</v>
      </c>
      <c r="I295" s="3">
        <f t="shared" si="36"/>
        <v>165902.78780613915</v>
      </c>
    </row>
    <row r="296" spans="2:9" ht="12">
      <c r="B296" s="1">
        <f t="shared" si="37"/>
        <v>276</v>
      </c>
      <c r="C296" s="7">
        <f t="shared" si="38"/>
        <v>48913</v>
      </c>
      <c r="D296" s="3">
        <f t="shared" si="39"/>
        <v>3757.7513610849733</v>
      </c>
      <c r="E296" s="3">
        <f t="shared" si="32"/>
        <v>200</v>
      </c>
      <c r="F296" s="3">
        <f t="shared" si="33"/>
        <v>3957.7513610849733</v>
      </c>
      <c r="G296" s="3">
        <f t="shared" si="34"/>
        <v>691.2616158589132</v>
      </c>
      <c r="H296" s="3">
        <f t="shared" si="35"/>
        <v>3266.48974522606</v>
      </c>
      <c r="I296" s="3">
        <f t="shared" si="36"/>
        <v>162636.2980609131</v>
      </c>
    </row>
    <row r="297" spans="2:9" ht="12">
      <c r="B297" s="1">
        <f t="shared" si="37"/>
        <v>277</v>
      </c>
      <c r="C297" s="7">
        <f t="shared" si="38"/>
        <v>48944</v>
      </c>
      <c r="D297" s="3">
        <f t="shared" si="39"/>
        <v>3757.7513610849733</v>
      </c>
      <c r="E297" s="3">
        <f t="shared" si="32"/>
        <v>200</v>
      </c>
      <c r="F297" s="3">
        <f t="shared" si="33"/>
        <v>3957.7513610849733</v>
      </c>
      <c r="G297" s="3">
        <f t="shared" si="34"/>
        <v>677.6512419204713</v>
      </c>
      <c r="H297" s="3">
        <f t="shared" si="35"/>
        <v>3280.100119164502</v>
      </c>
      <c r="I297" s="3">
        <f t="shared" si="36"/>
        <v>159356.1979417486</v>
      </c>
    </row>
    <row r="298" spans="2:9" ht="12">
      <c r="B298" s="1">
        <f t="shared" si="37"/>
        <v>278</v>
      </c>
      <c r="C298" s="7">
        <f t="shared" si="38"/>
        <v>48975</v>
      </c>
      <c r="D298" s="3">
        <f t="shared" si="39"/>
        <v>3757.7513610849733</v>
      </c>
      <c r="E298" s="3">
        <f t="shared" si="32"/>
        <v>200</v>
      </c>
      <c r="F298" s="3">
        <f t="shared" si="33"/>
        <v>3957.7513610849733</v>
      </c>
      <c r="G298" s="3">
        <f t="shared" si="34"/>
        <v>663.9841580906192</v>
      </c>
      <c r="H298" s="3">
        <f t="shared" si="35"/>
        <v>3293.767202994354</v>
      </c>
      <c r="I298" s="3">
        <f t="shared" si="36"/>
        <v>156062.43073875425</v>
      </c>
    </row>
    <row r="299" spans="2:9" ht="12">
      <c r="B299" s="1">
        <f t="shared" si="37"/>
        <v>279</v>
      </c>
      <c r="C299" s="7">
        <f t="shared" si="38"/>
        <v>49003</v>
      </c>
      <c r="D299" s="3">
        <f t="shared" si="39"/>
        <v>3757.7513610849733</v>
      </c>
      <c r="E299" s="3">
        <f t="shared" si="32"/>
        <v>200</v>
      </c>
      <c r="F299" s="3">
        <f t="shared" si="33"/>
        <v>3957.7513610849733</v>
      </c>
      <c r="G299" s="3">
        <f t="shared" si="34"/>
        <v>650.2601280781428</v>
      </c>
      <c r="H299" s="3">
        <f t="shared" si="35"/>
        <v>3307.4912330068305</v>
      </c>
      <c r="I299" s="3">
        <f t="shared" si="36"/>
        <v>152754.93950574743</v>
      </c>
    </row>
    <row r="300" spans="2:9" ht="12">
      <c r="B300" s="1">
        <f t="shared" si="37"/>
        <v>280</v>
      </c>
      <c r="C300" s="7">
        <f t="shared" si="38"/>
        <v>49034</v>
      </c>
      <c r="D300" s="3">
        <f t="shared" si="39"/>
        <v>3757.7513610849733</v>
      </c>
      <c r="E300" s="3">
        <f t="shared" si="32"/>
        <v>200</v>
      </c>
      <c r="F300" s="3">
        <f t="shared" si="33"/>
        <v>3957.7513610849733</v>
      </c>
      <c r="G300" s="3">
        <f t="shared" si="34"/>
        <v>636.478914607281</v>
      </c>
      <c r="H300" s="3">
        <f t="shared" si="35"/>
        <v>3321.272446477692</v>
      </c>
      <c r="I300" s="3">
        <f t="shared" si="36"/>
        <v>149433.66705926973</v>
      </c>
    </row>
    <row r="301" spans="2:9" ht="12">
      <c r="B301" s="1">
        <f t="shared" si="37"/>
        <v>281</v>
      </c>
      <c r="C301" s="7">
        <f t="shared" si="38"/>
        <v>49064</v>
      </c>
      <c r="D301" s="3">
        <f t="shared" si="39"/>
        <v>3757.7513610849733</v>
      </c>
      <c r="E301" s="3">
        <f t="shared" si="32"/>
        <v>200</v>
      </c>
      <c r="F301" s="3">
        <f t="shared" si="33"/>
        <v>3957.7513610849733</v>
      </c>
      <c r="G301" s="3">
        <f t="shared" si="34"/>
        <v>622.640279413624</v>
      </c>
      <c r="H301" s="3">
        <f t="shared" si="35"/>
        <v>3335.1110816713494</v>
      </c>
      <c r="I301" s="3">
        <f t="shared" si="36"/>
        <v>146098.5559775984</v>
      </c>
    </row>
    <row r="302" spans="2:9" ht="12">
      <c r="B302" s="1">
        <f t="shared" si="37"/>
        <v>282</v>
      </c>
      <c r="C302" s="7">
        <f t="shared" si="38"/>
        <v>49095</v>
      </c>
      <c r="D302" s="3">
        <f t="shared" si="39"/>
        <v>3757.7513610849733</v>
      </c>
      <c r="E302" s="3">
        <f t="shared" si="32"/>
        <v>200</v>
      </c>
      <c r="F302" s="3">
        <f t="shared" si="33"/>
        <v>3957.7513610849733</v>
      </c>
      <c r="G302" s="3">
        <f t="shared" si="34"/>
        <v>608.7439832399933</v>
      </c>
      <c r="H302" s="3">
        <f t="shared" si="35"/>
        <v>3349.00737784498</v>
      </c>
      <c r="I302" s="3">
        <f t="shared" si="36"/>
        <v>142749.5485997534</v>
      </c>
    </row>
    <row r="303" spans="2:9" ht="12">
      <c r="B303" s="1">
        <f t="shared" si="37"/>
        <v>283</v>
      </c>
      <c r="C303" s="7">
        <f t="shared" si="38"/>
        <v>49125</v>
      </c>
      <c r="D303" s="3">
        <f t="shared" si="39"/>
        <v>3757.7513610849733</v>
      </c>
      <c r="E303" s="3">
        <f t="shared" si="32"/>
        <v>200</v>
      </c>
      <c r="F303" s="3">
        <f t="shared" si="33"/>
        <v>3957.7513610849733</v>
      </c>
      <c r="G303" s="3">
        <f t="shared" si="34"/>
        <v>594.7897858323059</v>
      </c>
      <c r="H303" s="3">
        <f t="shared" si="35"/>
        <v>3362.9615752526674</v>
      </c>
      <c r="I303" s="3">
        <f t="shared" si="36"/>
        <v>139386.58702450074</v>
      </c>
    </row>
    <row r="304" spans="2:9" ht="12">
      <c r="B304" s="1">
        <f t="shared" si="37"/>
        <v>284</v>
      </c>
      <c r="C304" s="7">
        <f t="shared" si="38"/>
        <v>49156</v>
      </c>
      <c r="D304" s="3">
        <f t="shared" si="39"/>
        <v>3757.7513610849733</v>
      </c>
      <c r="E304" s="3">
        <f t="shared" si="32"/>
        <v>200</v>
      </c>
      <c r="F304" s="3">
        <f t="shared" si="33"/>
        <v>3957.7513610849733</v>
      </c>
      <c r="G304" s="3">
        <f t="shared" si="34"/>
        <v>580.7774459354198</v>
      </c>
      <c r="H304" s="3">
        <f t="shared" si="35"/>
        <v>3376.9739151495532</v>
      </c>
      <c r="I304" s="3">
        <f t="shared" si="36"/>
        <v>136009.6131093512</v>
      </c>
    </row>
    <row r="305" spans="2:9" ht="12">
      <c r="B305" s="1">
        <f t="shared" si="37"/>
        <v>285</v>
      </c>
      <c r="C305" s="7">
        <f t="shared" si="38"/>
        <v>49187</v>
      </c>
      <c r="D305" s="3">
        <f t="shared" si="39"/>
        <v>3757.7513610849733</v>
      </c>
      <c r="E305" s="3">
        <f t="shared" si="32"/>
        <v>200</v>
      </c>
      <c r="F305" s="3">
        <f t="shared" si="33"/>
        <v>3957.7513610849733</v>
      </c>
      <c r="G305" s="3">
        <f t="shared" si="34"/>
        <v>566.7067212889633</v>
      </c>
      <c r="H305" s="3">
        <f t="shared" si="35"/>
        <v>3391.04463979601</v>
      </c>
      <c r="I305" s="3">
        <f t="shared" si="36"/>
        <v>132618.56846955518</v>
      </c>
    </row>
    <row r="306" spans="2:9" ht="12">
      <c r="B306" s="1">
        <f t="shared" si="37"/>
        <v>286</v>
      </c>
      <c r="C306" s="7">
        <f t="shared" si="38"/>
        <v>49217</v>
      </c>
      <c r="D306" s="3">
        <f t="shared" si="39"/>
        <v>3757.7513610849733</v>
      </c>
      <c r="E306" s="3">
        <f t="shared" si="32"/>
        <v>200</v>
      </c>
      <c r="F306" s="3">
        <f t="shared" si="33"/>
        <v>3957.7513610849733</v>
      </c>
      <c r="G306" s="3">
        <f t="shared" si="34"/>
        <v>552.5773686231465</v>
      </c>
      <c r="H306" s="3">
        <f t="shared" si="35"/>
        <v>3405.173992461827</v>
      </c>
      <c r="I306" s="3">
        <f t="shared" si="36"/>
        <v>129213.39447709334</v>
      </c>
    </row>
    <row r="307" spans="2:9" ht="12">
      <c r="B307" s="1">
        <f t="shared" si="37"/>
        <v>287</v>
      </c>
      <c r="C307" s="7">
        <f t="shared" si="38"/>
        <v>49248</v>
      </c>
      <c r="D307" s="3">
        <f t="shared" si="39"/>
        <v>3757.7513610849733</v>
      </c>
      <c r="E307" s="3">
        <f t="shared" si="32"/>
        <v>200</v>
      </c>
      <c r="F307" s="3">
        <f t="shared" si="33"/>
        <v>3957.7513610849733</v>
      </c>
      <c r="G307" s="3">
        <f t="shared" si="34"/>
        <v>538.3891436545556</v>
      </c>
      <c r="H307" s="3">
        <f t="shared" si="35"/>
        <v>3419.362217430418</v>
      </c>
      <c r="I307" s="3">
        <f t="shared" si="36"/>
        <v>125794.03225966293</v>
      </c>
    </row>
    <row r="308" spans="2:9" ht="12">
      <c r="B308" s="1">
        <f t="shared" si="37"/>
        <v>288</v>
      </c>
      <c r="C308" s="7">
        <f t="shared" si="38"/>
        <v>49278</v>
      </c>
      <c r="D308" s="3">
        <f t="shared" si="39"/>
        <v>3757.7513610849733</v>
      </c>
      <c r="E308" s="3">
        <f t="shared" si="32"/>
        <v>200</v>
      </c>
      <c r="F308" s="3">
        <f t="shared" si="33"/>
        <v>3957.7513610849733</v>
      </c>
      <c r="G308" s="3">
        <f t="shared" si="34"/>
        <v>524.1418010819289</v>
      </c>
      <c r="H308" s="3">
        <f t="shared" si="35"/>
        <v>3433.6095600030444</v>
      </c>
      <c r="I308" s="3">
        <f t="shared" si="36"/>
        <v>122360.42269965989</v>
      </c>
    </row>
    <row r="309" spans="2:9" ht="12">
      <c r="B309" s="1">
        <f t="shared" si="37"/>
        <v>289</v>
      </c>
      <c r="C309" s="7">
        <f t="shared" si="38"/>
        <v>49309</v>
      </c>
      <c r="D309" s="3">
        <f t="shared" si="39"/>
        <v>3757.7513610849733</v>
      </c>
      <c r="E309" s="3">
        <f t="shared" si="32"/>
        <v>200</v>
      </c>
      <c r="F309" s="3">
        <f t="shared" si="33"/>
        <v>3957.7513610849733</v>
      </c>
      <c r="G309" s="3">
        <f t="shared" si="34"/>
        <v>509.8350945819163</v>
      </c>
      <c r="H309" s="3">
        <f t="shared" si="35"/>
        <v>3447.916266503057</v>
      </c>
      <c r="I309" s="3">
        <f t="shared" si="36"/>
        <v>118912.50643315683</v>
      </c>
    </row>
    <row r="310" spans="2:9" ht="12">
      <c r="B310" s="1">
        <f t="shared" si="37"/>
        <v>290</v>
      </c>
      <c r="C310" s="7">
        <f t="shared" si="38"/>
        <v>49340</v>
      </c>
      <c r="D310" s="3">
        <f t="shared" si="39"/>
        <v>3757.7513610849733</v>
      </c>
      <c r="E310" s="3">
        <f t="shared" si="32"/>
        <v>200</v>
      </c>
      <c r="F310" s="3">
        <f t="shared" si="33"/>
        <v>3957.7513610849733</v>
      </c>
      <c r="G310" s="3">
        <f t="shared" si="34"/>
        <v>495.46877680482015</v>
      </c>
      <c r="H310" s="3">
        <f t="shared" si="35"/>
        <v>3462.282584280153</v>
      </c>
      <c r="I310" s="3">
        <f t="shared" si="36"/>
        <v>115450.22384887667</v>
      </c>
    </row>
    <row r="311" spans="2:9" ht="12">
      <c r="B311" s="1">
        <f t="shared" si="37"/>
        <v>291</v>
      </c>
      <c r="C311" s="7">
        <f t="shared" si="38"/>
        <v>49368</v>
      </c>
      <c r="D311" s="3">
        <f t="shared" si="39"/>
        <v>3757.7513610849733</v>
      </c>
      <c r="E311" s="3">
        <f t="shared" si="32"/>
        <v>200</v>
      </c>
      <c r="F311" s="3">
        <f t="shared" si="33"/>
        <v>3957.7513610849733</v>
      </c>
      <c r="G311" s="3">
        <f t="shared" si="34"/>
        <v>481.0425993703195</v>
      </c>
      <c r="H311" s="3">
        <f t="shared" si="35"/>
        <v>3476.7087617146535</v>
      </c>
      <c r="I311" s="3">
        <f t="shared" si="36"/>
        <v>111973.51508716203</v>
      </c>
    </row>
    <row r="312" spans="2:9" ht="12">
      <c r="B312" s="1">
        <f t="shared" si="37"/>
        <v>292</v>
      </c>
      <c r="C312" s="7">
        <f t="shared" si="38"/>
        <v>49399</v>
      </c>
      <c r="D312" s="3">
        <f t="shared" si="39"/>
        <v>3757.7513610849733</v>
      </c>
      <c r="E312" s="3">
        <f t="shared" si="32"/>
        <v>200</v>
      </c>
      <c r="F312" s="3">
        <f t="shared" si="33"/>
        <v>3957.7513610849733</v>
      </c>
      <c r="G312" s="3">
        <f t="shared" si="34"/>
        <v>466.55631286317515</v>
      </c>
      <c r="H312" s="3">
        <f t="shared" si="35"/>
        <v>3491.195048221798</v>
      </c>
      <c r="I312" s="3">
        <f t="shared" si="36"/>
        <v>108482.32003894023</v>
      </c>
    </row>
    <row r="313" spans="2:9" ht="12">
      <c r="B313" s="1">
        <f t="shared" si="37"/>
        <v>293</v>
      </c>
      <c r="C313" s="7">
        <f t="shared" si="38"/>
        <v>49429</v>
      </c>
      <c r="D313" s="3">
        <f t="shared" si="39"/>
        <v>3757.7513610849733</v>
      </c>
      <c r="E313" s="3">
        <f t="shared" si="32"/>
        <v>200</v>
      </c>
      <c r="F313" s="3">
        <f t="shared" si="33"/>
        <v>3957.7513610849733</v>
      </c>
      <c r="G313" s="3">
        <f t="shared" si="34"/>
        <v>452.00966682891766</v>
      </c>
      <c r="H313" s="3">
        <f t="shared" si="35"/>
        <v>3505.741694256056</v>
      </c>
      <c r="I313" s="3">
        <f t="shared" si="36"/>
        <v>104976.57834468418</v>
      </c>
    </row>
    <row r="314" spans="2:9" ht="12">
      <c r="B314" s="1">
        <f t="shared" si="37"/>
        <v>294</v>
      </c>
      <c r="C314" s="7">
        <f t="shared" si="38"/>
        <v>49460</v>
      </c>
      <c r="D314" s="3">
        <f t="shared" si="39"/>
        <v>3757.7513610849733</v>
      </c>
      <c r="E314" s="3">
        <f t="shared" si="32"/>
        <v>200</v>
      </c>
      <c r="F314" s="3">
        <f t="shared" si="33"/>
        <v>3957.7513610849733</v>
      </c>
      <c r="G314" s="3">
        <f t="shared" si="34"/>
        <v>437.4024097695174</v>
      </c>
      <c r="H314" s="3">
        <f t="shared" si="35"/>
        <v>3520.348951315456</v>
      </c>
      <c r="I314" s="3">
        <f t="shared" si="36"/>
        <v>101456.22939336873</v>
      </c>
    </row>
    <row r="315" spans="2:9" ht="12">
      <c r="B315" s="1">
        <f t="shared" si="37"/>
        <v>295</v>
      </c>
      <c r="C315" s="7">
        <f t="shared" si="38"/>
        <v>49490</v>
      </c>
      <c r="D315" s="3">
        <f t="shared" si="39"/>
        <v>3757.7513610849733</v>
      </c>
      <c r="E315" s="3">
        <f t="shared" si="32"/>
        <v>200</v>
      </c>
      <c r="F315" s="3">
        <f t="shared" si="33"/>
        <v>3957.7513610849733</v>
      </c>
      <c r="G315" s="3">
        <f t="shared" si="34"/>
        <v>422.73428913903643</v>
      </c>
      <c r="H315" s="3">
        <f t="shared" si="35"/>
        <v>3535.017071945937</v>
      </c>
      <c r="I315" s="3">
        <f t="shared" si="36"/>
        <v>97921.21232142279</v>
      </c>
    </row>
    <row r="316" spans="2:9" ht="12">
      <c r="B316" s="1">
        <f t="shared" si="37"/>
        <v>296</v>
      </c>
      <c r="C316" s="7">
        <f t="shared" si="38"/>
        <v>49521</v>
      </c>
      <c r="D316" s="3">
        <f t="shared" si="39"/>
        <v>3757.7513610849733</v>
      </c>
      <c r="E316" s="3">
        <f t="shared" si="32"/>
        <v>200</v>
      </c>
      <c r="F316" s="3">
        <f t="shared" si="33"/>
        <v>3957.7513610849733</v>
      </c>
      <c r="G316" s="3">
        <f t="shared" si="34"/>
        <v>408.0050513392616</v>
      </c>
      <c r="H316" s="3">
        <f t="shared" si="35"/>
        <v>3549.7463097457116</v>
      </c>
      <c r="I316" s="3">
        <f t="shared" si="36"/>
        <v>94371.46601167708</v>
      </c>
    </row>
    <row r="317" spans="2:9" ht="12">
      <c r="B317" s="1">
        <f t="shared" si="37"/>
        <v>297</v>
      </c>
      <c r="C317" s="7">
        <f t="shared" si="38"/>
        <v>49552</v>
      </c>
      <c r="D317" s="3">
        <f t="shared" si="39"/>
        <v>3757.7513610849733</v>
      </c>
      <c r="E317" s="3">
        <f t="shared" si="32"/>
        <v>200</v>
      </c>
      <c r="F317" s="3">
        <f t="shared" si="33"/>
        <v>3957.7513610849733</v>
      </c>
      <c r="G317" s="3">
        <f t="shared" si="34"/>
        <v>393.21444171532124</v>
      </c>
      <c r="H317" s="3">
        <f t="shared" si="35"/>
        <v>3564.536919369652</v>
      </c>
      <c r="I317" s="3">
        <f t="shared" si="36"/>
        <v>90806.92909230743</v>
      </c>
    </row>
    <row r="318" spans="2:9" ht="12">
      <c r="B318" s="1">
        <f t="shared" si="37"/>
        <v>298</v>
      </c>
      <c r="C318" s="7">
        <f t="shared" si="38"/>
        <v>49582</v>
      </c>
      <c r="D318" s="3">
        <f t="shared" si="39"/>
        <v>3757.7513610849733</v>
      </c>
      <c r="E318" s="3">
        <f t="shared" si="32"/>
        <v>200</v>
      </c>
      <c r="F318" s="3">
        <f t="shared" si="33"/>
        <v>3957.7513610849733</v>
      </c>
      <c r="G318" s="3">
        <f t="shared" si="34"/>
        <v>378.36220455128097</v>
      </c>
      <c r="H318" s="3">
        <f t="shared" si="35"/>
        <v>3579.389156533692</v>
      </c>
      <c r="I318" s="3">
        <f t="shared" si="36"/>
        <v>87227.53993577373</v>
      </c>
    </row>
    <row r="319" spans="2:9" ht="12">
      <c r="B319" s="1">
        <f t="shared" si="37"/>
        <v>299</v>
      </c>
      <c r="C319" s="7">
        <f t="shared" si="38"/>
        <v>49613</v>
      </c>
      <c r="D319" s="3">
        <f t="shared" si="39"/>
        <v>3757.7513610849733</v>
      </c>
      <c r="E319" s="3">
        <f t="shared" si="32"/>
        <v>200</v>
      </c>
      <c r="F319" s="3">
        <f t="shared" si="33"/>
        <v>3957.7513610849733</v>
      </c>
      <c r="G319" s="3">
        <f t="shared" si="34"/>
        <v>363.4480830657239</v>
      </c>
      <c r="H319" s="3">
        <f t="shared" si="35"/>
        <v>3594.3032780192493</v>
      </c>
      <c r="I319" s="3">
        <f t="shared" si="36"/>
        <v>83633.23665775449</v>
      </c>
    </row>
    <row r="320" spans="2:9" ht="12">
      <c r="B320" s="1">
        <f t="shared" si="37"/>
        <v>300</v>
      </c>
      <c r="C320" s="7">
        <f t="shared" si="38"/>
        <v>49643</v>
      </c>
      <c r="D320" s="3">
        <f t="shared" si="39"/>
        <v>3757.7513610849733</v>
      </c>
      <c r="E320" s="3">
        <f t="shared" si="32"/>
        <v>200</v>
      </c>
      <c r="F320" s="3">
        <f t="shared" si="33"/>
        <v>3957.7513610849733</v>
      </c>
      <c r="G320" s="3">
        <f t="shared" si="34"/>
        <v>348.4718194073104</v>
      </c>
      <c r="H320" s="3">
        <f t="shared" si="35"/>
        <v>3609.279541677663</v>
      </c>
      <c r="I320" s="3">
        <f t="shared" si="36"/>
        <v>80023.95711607682</v>
      </c>
    </row>
    <row r="321" spans="2:9" ht="12">
      <c r="B321" s="1">
        <f t="shared" si="37"/>
        <v>301</v>
      </c>
      <c r="C321" s="7">
        <f t="shared" si="38"/>
        <v>49674</v>
      </c>
      <c r="D321" s="3">
        <f t="shared" si="39"/>
        <v>3757.7513610849733</v>
      </c>
      <c r="E321" s="3">
        <f t="shared" si="32"/>
        <v>200</v>
      </c>
      <c r="F321" s="3">
        <f t="shared" si="33"/>
        <v>3957.7513610849733</v>
      </c>
      <c r="G321" s="3">
        <f t="shared" si="34"/>
        <v>333.4331546503201</v>
      </c>
      <c r="H321" s="3">
        <f t="shared" si="35"/>
        <v>3624.3182064346533</v>
      </c>
      <c r="I321" s="3">
        <f t="shared" si="36"/>
        <v>76399.63890964218</v>
      </c>
    </row>
    <row r="322" spans="2:9" ht="12">
      <c r="B322" s="1">
        <f t="shared" si="37"/>
        <v>302</v>
      </c>
      <c r="C322" s="7">
        <f t="shared" si="38"/>
        <v>49705</v>
      </c>
      <c r="D322" s="3">
        <f t="shared" si="39"/>
        <v>3757.7513610849733</v>
      </c>
      <c r="E322" s="3">
        <f t="shared" si="32"/>
        <v>200</v>
      </c>
      <c r="F322" s="3">
        <f t="shared" si="33"/>
        <v>3957.7513610849733</v>
      </c>
      <c r="G322" s="3">
        <f t="shared" si="34"/>
        <v>318.33182879017573</v>
      </c>
      <c r="H322" s="3">
        <f t="shared" si="35"/>
        <v>3639.4195322947976</v>
      </c>
      <c r="I322" s="3">
        <f t="shared" si="36"/>
        <v>72760.21937734738</v>
      </c>
    </row>
    <row r="323" spans="2:9" ht="12">
      <c r="B323" s="1">
        <f t="shared" si="37"/>
        <v>303</v>
      </c>
      <c r="C323" s="7">
        <f t="shared" si="38"/>
        <v>49734</v>
      </c>
      <c r="D323" s="3">
        <f t="shared" si="39"/>
        <v>3757.7513610849733</v>
      </c>
      <c r="E323" s="3">
        <f t="shared" si="32"/>
        <v>200</v>
      </c>
      <c r="F323" s="3">
        <f t="shared" si="33"/>
        <v>3957.7513610849733</v>
      </c>
      <c r="G323" s="3">
        <f t="shared" si="34"/>
        <v>303.16758073894744</v>
      </c>
      <c r="H323" s="3">
        <f t="shared" si="35"/>
        <v>3654.583780346026</v>
      </c>
      <c r="I323" s="3">
        <f t="shared" si="36"/>
        <v>69105.63559700135</v>
      </c>
    </row>
    <row r="324" spans="2:9" ht="12">
      <c r="B324" s="1">
        <f t="shared" si="37"/>
        <v>304</v>
      </c>
      <c r="C324" s="7">
        <f t="shared" si="38"/>
        <v>49765</v>
      </c>
      <c r="D324" s="3">
        <f t="shared" si="39"/>
        <v>3757.7513610849733</v>
      </c>
      <c r="E324" s="3">
        <f t="shared" si="32"/>
        <v>200</v>
      </c>
      <c r="F324" s="3">
        <f t="shared" si="33"/>
        <v>3957.7513610849733</v>
      </c>
      <c r="G324" s="3">
        <f t="shared" si="34"/>
        <v>287.940148320839</v>
      </c>
      <c r="H324" s="3">
        <f t="shared" si="35"/>
        <v>3669.8112127641343</v>
      </c>
      <c r="I324" s="3">
        <f t="shared" si="36"/>
        <v>65435.82438423722</v>
      </c>
    </row>
    <row r="325" spans="2:9" ht="12">
      <c r="B325" s="1">
        <f t="shared" si="37"/>
        <v>305</v>
      </c>
      <c r="C325" s="7">
        <f t="shared" si="38"/>
        <v>49795</v>
      </c>
      <c r="D325" s="3">
        <f t="shared" si="39"/>
        <v>3757.7513610849733</v>
      </c>
      <c r="E325" s="3">
        <f t="shared" si="32"/>
        <v>200</v>
      </c>
      <c r="F325" s="3">
        <f t="shared" si="33"/>
        <v>3957.7513610849733</v>
      </c>
      <c r="G325" s="3">
        <f t="shared" si="34"/>
        <v>272.6492682676551</v>
      </c>
      <c r="H325" s="3">
        <f t="shared" si="35"/>
        <v>3685.1020928173184</v>
      </c>
      <c r="I325" s="3">
        <f t="shared" si="36"/>
        <v>61750.7222914199</v>
      </c>
    </row>
    <row r="326" spans="2:9" ht="12">
      <c r="B326" s="1">
        <f t="shared" si="37"/>
        <v>306</v>
      </c>
      <c r="C326" s="7">
        <f t="shared" si="38"/>
        <v>49826</v>
      </c>
      <c r="D326" s="3">
        <f t="shared" si="39"/>
        <v>3757.7513610849733</v>
      </c>
      <c r="E326" s="3">
        <f t="shared" si="32"/>
        <v>200</v>
      </c>
      <c r="F326" s="3">
        <f t="shared" si="33"/>
        <v>3957.7513610849733</v>
      </c>
      <c r="G326" s="3">
        <f t="shared" si="34"/>
        <v>257.2946762142496</v>
      </c>
      <c r="H326" s="3">
        <f t="shared" si="35"/>
        <v>3700.4566848707236</v>
      </c>
      <c r="I326" s="3">
        <f t="shared" si="36"/>
        <v>58050.265606549176</v>
      </c>
    </row>
    <row r="327" spans="2:9" ht="12">
      <c r="B327" s="1">
        <f t="shared" si="37"/>
        <v>307</v>
      </c>
      <c r="C327" s="7">
        <f t="shared" si="38"/>
        <v>49856</v>
      </c>
      <c r="D327" s="3">
        <f t="shared" si="39"/>
        <v>3757.7513610849733</v>
      </c>
      <c r="E327" s="3">
        <f t="shared" si="32"/>
        <v>200</v>
      </c>
      <c r="F327" s="3">
        <f t="shared" si="33"/>
        <v>3957.7513610849733</v>
      </c>
      <c r="G327" s="3">
        <f t="shared" si="34"/>
        <v>241.87610669395494</v>
      </c>
      <c r="H327" s="3">
        <f t="shared" si="35"/>
        <v>3715.875254391018</v>
      </c>
      <c r="I327" s="3">
        <f t="shared" si="36"/>
        <v>54334.39035215816</v>
      </c>
    </row>
    <row r="328" spans="2:9" ht="12">
      <c r="B328" s="1">
        <f t="shared" si="37"/>
        <v>308</v>
      </c>
      <c r="C328" s="7">
        <f t="shared" si="38"/>
        <v>49887</v>
      </c>
      <c r="D328" s="3">
        <f t="shared" si="39"/>
        <v>3757.7513610849733</v>
      </c>
      <c r="E328" s="3">
        <f t="shared" si="32"/>
        <v>200</v>
      </c>
      <c r="F328" s="3">
        <f t="shared" si="33"/>
        <v>3957.7513610849733</v>
      </c>
      <c r="G328" s="3">
        <f t="shared" si="34"/>
        <v>226.39329313399233</v>
      </c>
      <c r="H328" s="3">
        <f t="shared" si="35"/>
        <v>3731.358067950981</v>
      </c>
      <c r="I328" s="3">
        <f t="shared" si="36"/>
        <v>50603.03228420718</v>
      </c>
    </row>
    <row r="329" spans="2:9" ht="12">
      <c r="B329" s="1">
        <f t="shared" si="37"/>
        <v>309</v>
      </c>
      <c r="C329" s="7">
        <f t="shared" si="38"/>
        <v>49918</v>
      </c>
      <c r="D329" s="3">
        <f t="shared" si="39"/>
        <v>3757.7513610849733</v>
      </c>
      <c r="E329" s="3">
        <f t="shared" si="32"/>
        <v>200</v>
      </c>
      <c r="F329" s="3">
        <f t="shared" si="33"/>
        <v>3957.7513610849733</v>
      </c>
      <c r="G329" s="3">
        <f t="shared" si="34"/>
        <v>210.84596785086327</v>
      </c>
      <c r="H329" s="3">
        <f t="shared" si="35"/>
        <v>3746.90539323411</v>
      </c>
      <c r="I329" s="3">
        <f t="shared" si="36"/>
        <v>46856.126890973064</v>
      </c>
    </row>
    <row r="330" spans="2:9" ht="12">
      <c r="B330" s="1">
        <f t="shared" si="37"/>
        <v>310</v>
      </c>
      <c r="C330" s="7">
        <f t="shared" si="38"/>
        <v>49948</v>
      </c>
      <c r="D330" s="3">
        <f t="shared" si="39"/>
        <v>3757.7513610849733</v>
      </c>
      <c r="E330" s="3">
        <f t="shared" si="32"/>
        <v>200</v>
      </c>
      <c r="F330" s="3">
        <f t="shared" si="33"/>
        <v>3957.7513610849733</v>
      </c>
      <c r="G330" s="3">
        <f t="shared" si="34"/>
        <v>195.2338620457211</v>
      </c>
      <c r="H330" s="3">
        <f t="shared" si="35"/>
        <v>3762.517499039252</v>
      </c>
      <c r="I330" s="3">
        <f t="shared" si="36"/>
        <v>43093.60939193381</v>
      </c>
    </row>
    <row r="331" spans="2:9" ht="12">
      <c r="B331" s="1">
        <f t="shared" si="37"/>
        <v>311</v>
      </c>
      <c r="C331" s="7">
        <f t="shared" si="38"/>
        <v>49979</v>
      </c>
      <c r="D331" s="3">
        <f t="shared" si="39"/>
        <v>3757.7513610849733</v>
      </c>
      <c r="E331" s="3">
        <f t="shared" si="32"/>
        <v>200</v>
      </c>
      <c r="F331" s="3">
        <f t="shared" si="33"/>
        <v>3957.7513610849733</v>
      </c>
      <c r="G331" s="3">
        <f t="shared" si="34"/>
        <v>179.55670579972423</v>
      </c>
      <c r="H331" s="3">
        <f t="shared" si="35"/>
        <v>3778.194655285249</v>
      </c>
      <c r="I331" s="3">
        <f t="shared" si="36"/>
        <v>39315.41473664856</v>
      </c>
    </row>
    <row r="332" spans="2:9" ht="12">
      <c r="B332" s="1">
        <f t="shared" si="37"/>
        <v>312</v>
      </c>
      <c r="C332" s="7">
        <f t="shared" si="38"/>
        <v>50009</v>
      </c>
      <c r="D332" s="3">
        <f t="shared" si="39"/>
        <v>3757.7513610849733</v>
      </c>
      <c r="E332" s="3">
        <f t="shared" si="32"/>
        <v>200</v>
      </c>
      <c r="F332" s="3">
        <f t="shared" si="33"/>
        <v>3957.7513610849733</v>
      </c>
      <c r="G332" s="3">
        <f t="shared" si="34"/>
        <v>163.81422806936902</v>
      </c>
      <c r="H332" s="3">
        <f t="shared" si="35"/>
        <v>3793.937133015604</v>
      </c>
      <c r="I332" s="3">
        <f t="shared" si="36"/>
        <v>35521.47760363296</v>
      </c>
    </row>
    <row r="333" spans="2:9" ht="12">
      <c r="B333" s="1">
        <f t="shared" si="37"/>
        <v>313</v>
      </c>
      <c r="C333" s="7">
        <f t="shared" si="38"/>
        <v>50040</v>
      </c>
      <c r="D333" s="3">
        <f t="shared" si="39"/>
        <v>3757.7513610849733</v>
      </c>
      <c r="E333" s="3">
        <f t="shared" si="32"/>
        <v>200</v>
      </c>
      <c r="F333" s="3">
        <f t="shared" si="33"/>
        <v>3957.7513610849733</v>
      </c>
      <c r="G333" s="3">
        <f t="shared" si="34"/>
        <v>148.006156681804</v>
      </c>
      <c r="H333" s="3">
        <f t="shared" si="35"/>
        <v>3809.7452044031693</v>
      </c>
      <c r="I333" s="3">
        <f t="shared" si="36"/>
        <v>31711.732399229786</v>
      </c>
    </row>
    <row r="334" spans="2:9" ht="12">
      <c r="B334" s="1">
        <f t="shared" si="37"/>
        <v>314</v>
      </c>
      <c r="C334" s="7">
        <f t="shared" si="38"/>
        <v>50071</v>
      </c>
      <c r="D334" s="3">
        <f t="shared" si="39"/>
        <v>3757.7513610849733</v>
      </c>
      <c r="E334" s="3">
        <f t="shared" si="32"/>
        <v>200</v>
      </c>
      <c r="F334" s="3">
        <f t="shared" si="33"/>
        <v>3957.7513610849733</v>
      </c>
      <c r="G334" s="3">
        <f t="shared" si="34"/>
        <v>132.13221833012412</v>
      </c>
      <c r="H334" s="3">
        <f t="shared" si="35"/>
        <v>3825.6191427548492</v>
      </c>
      <c r="I334" s="3">
        <f t="shared" si="36"/>
        <v>27886.113256474935</v>
      </c>
    </row>
    <row r="335" spans="2:9" ht="12">
      <c r="B335" s="1">
        <f t="shared" si="37"/>
        <v>315</v>
      </c>
      <c r="C335" s="7">
        <f t="shared" si="38"/>
        <v>50099</v>
      </c>
      <c r="D335" s="3">
        <f t="shared" si="39"/>
        <v>3757.7513610849733</v>
      </c>
      <c r="E335" s="3">
        <f t="shared" si="32"/>
        <v>200</v>
      </c>
      <c r="F335" s="3">
        <f t="shared" si="33"/>
        <v>3957.7513610849733</v>
      </c>
      <c r="G335" s="3">
        <f t="shared" si="34"/>
        <v>116.19213856864557</v>
      </c>
      <c r="H335" s="3">
        <f t="shared" si="35"/>
        <v>3841.5592225163277</v>
      </c>
      <c r="I335" s="3">
        <f t="shared" si="36"/>
        <v>24044.554033958608</v>
      </c>
    </row>
    <row r="336" spans="2:9" ht="12">
      <c r="B336" s="1">
        <f t="shared" si="37"/>
        <v>316</v>
      </c>
      <c r="C336" s="7">
        <f t="shared" si="38"/>
        <v>50130</v>
      </c>
      <c r="D336" s="3">
        <f t="shared" si="39"/>
        <v>3757.7513610849733</v>
      </c>
      <c r="E336" s="3">
        <f t="shared" si="32"/>
        <v>200</v>
      </c>
      <c r="F336" s="3">
        <f t="shared" si="33"/>
        <v>3957.7513610849733</v>
      </c>
      <c r="G336" s="3">
        <f t="shared" si="34"/>
        <v>100.18564180816087</v>
      </c>
      <c r="H336" s="3">
        <f t="shared" si="35"/>
        <v>3857.5657192768126</v>
      </c>
      <c r="I336" s="3">
        <f t="shared" si="36"/>
        <v>20186.988314681796</v>
      </c>
    </row>
    <row r="337" spans="2:9" ht="12">
      <c r="B337" s="1">
        <f t="shared" si="37"/>
        <v>317</v>
      </c>
      <c r="C337" s="7">
        <f t="shared" si="38"/>
        <v>50160</v>
      </c>
      <c r="D337" s="3">
        <f t="shared" si="39"/>
        <v>3757.7513610849733</v>
      </c>
      <c r="E337" s="3">
        <f t="shared" si="32"/>
        <v>200</v>
      </c>
      <c r="F337" s="3">
        <f t="shared" si="33"/>
        <v>3957.7513610849733</v>
      </c>
      <c r="G337" s="3">
        <f t="shared" si="34"/>
        <v>84.11245131117415</v>
      </c>
      <c r="H337" s="3">
        <f t="shared" si="35"/>
        <v>3873.6389097737992</v>
      </c>
      <c r="I337" s="3">
        <f t="shared" si="36"/>
        <v>16313.349404907996</v>
      </c>
    </row>
    <row r="338" spans="2:9" ht="12">
      <c r="B338" s="1">
        <f t="shared" si="37"/>
        <v>318</v>
      </c>
      <c r="C338" s="7">
        <f t="shared" si="38"/>
        <v>50191</v>
      </c>
      <c r="D338" s="3">
        <f t="shared" si="39"/>
        <v>3757.7513610849733</v>
      </c>
      <c r="E338" s="3">
        <f t="shared" si="32"/>
        <v>200</v>
      </c>
      <c r="F338" s="3">
        <f t="shared" si="33"/>
        <v>3957.7513610849733</v>
      </c>
      <c r="G338" s="3">
        <f t="shared" si="34"/>
        <v>67.97228918711666</v>
      </c>
      <c r="H338" s="3">
        <f t="shared" si="35"/>
        <v>3889.7790718978567</v>
      </c>
      <c r="I338" s="3">
        <f t="shared" si="36"/>
        <v>12423.570333010139</v>
      </c>
    </row>
    <row r="339" spans="2:9" ht="12">
      <c r="B339" s="1">
        <f t="shared" si="37"/>
        <v>319</v>
      </c>
      <c r="C339" s="7">
        <f t="shared" si="38"/>
        <v>50221</v>
      </c>
      <c r="D339" s="3">
        <f t="shared" si="39"/>
        <v>3757.7513610849733</v>
      </c>
      <c r="E339" s="3">
        <f t="shared" si="32"/>
        <v>200</v>
      </c>
      <c r="F339" s="3">
        <f t="shared" si="33"/>
        <v>3957.7513610849733</v>
      </c>
      <c r="G339" s="3">
        <f t="shared" si="34"/>
        <v>51.764876387542245</v>
      </c>
      <c r="H339" s="3">
        <f t="shared" si="35"/>
        <v>3905.986484697431</v>
      </c>
      <c r="I339" s="3">
        <f t="shared" si="36"/>
        <v>8517.583848312708</v>
      </c>
    </row>
    <row r="340" spans="2:9" ht="12">
      <c r="B340" s="1">
        <f t="shared" si="37"/>
        <v>320</v>
      </c>
      <c r="C340" s="7">
        <f t="shared" si="38"/>
        <v>50252</v>
      </c>
      <c r="D340" s="3">
        <f t="shared" si="39"/>
        <v>3757.7513610849733</v>
      </c>
      <c r="E340" s="3">
        <f aca="true" t="shared" si="40" ref="E340:E403">_xlfn.IFERROR(IF(B340&gt;$D$14,"",IF(D340=I339,0,IF(I339-D340&lt;$D$15,I339-D340,$D$15))),"")</f>
        <v>200</v>
      </c>
      <c r="F340" s="3">
        <f aca="true" t="shared" si="41" ref="F340:F403">_xlfn.IFERROR(IF(B340&gt;$D$14,"",D340+E340),"")</f>
        <v>3957.7513610849733</v>
      </c>
      <c r="G340" s="3">
        <f t="shared" si="34"/>
        <v>35.489932701302955</v>
      </c>
      <c r="H340" s="3">
        <f t="shared" si="35"/>
        <v>3922.26142838367</v>
      </c>
      <c r="I340" s="3">
        <f t="shared" si="36"/>
        <v>4595.322419929038</v>
      </c>
    </row>
    <row r="341" spans="2:9" ht="12">
      <c r="B341" s="1">
        <f t="shared" si="37"/>
        <v>321</v>
      </c>
      <c r="C341" s="7">
        <f t="shared" si="38"/>
        <v>50283</v>
      </c>
      <c r="D341" s="3">
        <f t="shared" si="39"/>
        <v>3757.7513610849733</v>
      </c>
      <c r="E341" s="3">
        <f t="shared" si="40"/>
        <v>200</v>
      </c>
      <c r="F341" s="3">
        <f t="shared" si="41"/>
        <v>3957.7513610849733</v>
      </c>
      <c r="G341" s="3">
        <f aca="true" t="shared" si="42" ref="G341:G404">_xlfn.IFERROR(IF(B341&gt;$D$14,"",IF(C341=$D$11,0,I340*$D$12/12)),"")</f>
        <v>19.147176749704325</v>
      </c>
      <c r="H341" s="3">
        <f aca="true" t="shared" si="43" ref="H341:H404">_xlfn.IFERROR(IF(B341&gt;$D$14,"",F341-G341),"")</f>
        <v>3938.604184335269</v>
      </c>
      <c r="I341" s="3">
        <f aca="true" t="shared" si="44" ref="I341:I404">_xlfn.IFERROR(IF(B341&gt;$D$14,"",IF(F341=I340,0,I340-H341)),"")</f>
        <v>656.7182355937689</v>
      </c>
    </row>
    <row r="342" spans="2:9" ht="12">
      <c r="B342" s="1">
        <f aca="true" t="shared" si="45" ref="B342:B405">_xlfn.IFERROR(IF($D$14="","",IF(OR(B341=$D$14,I341=0),"",B341+1)),"")</f>
        <v>322</v>
      </c>
      <c r="C342" s="7">
        <f aca="true" t="shared" si="46" ref="C342:C405">_xlfn.IFERROR(IF(AND($D$16="End",B342&lt;=$D$14),EOMONTH(C341,1),IF(B342&gt;$D$14,"",DATE(YEAR(C341),MONTH(C341)+1,DAY(C341)))),"")</f>
        <v>50313</v>
      </c>
      <c r="D342" s="3">
        <f aca="true" t="shared" si="47" ref="D342:D405">_xlfn.IFERROR(IF(B342&gt;$D$14,"",IF(PMT($D$12/12,$D$14,-$D$10,,IF($D$16="Beginning",1,0))+$D$15&gt;I341*(1+$D$12/12),IF(D341&lt;I341,D341,I341),PMT($D$12/12,$D$14,-$D$10,,IF($D$16="Beginning",1,0)))),"")</f>
        <v>656.7182355937689</v>
      </c>
      <c r="E342" s="3">
        <f t="shared" si="40"/>
        <v>0</v>
      </c>
      <c r="F342" s="3">
        <f t="shared" si="41"/>
        <v>656.7182355937689</v>
      </c>
      <c r="G342" s="3">
        <f t="shared" si="42"/>
        <v>2.7363259816407037</v>
      </c>
      <c r="H342" s="3">
        <f t="shared" si="43"/>
        <v>653.9819096121282</v>
      </c>
      <c r="I342" s="3">
        <f t="shared" si="44"/>
        <v>0</v>
      </c>
    </row>
    <row r="343" spans="2:9" ht="12">
      <c r="B343" s="1">
        <f t="shared" si="45"/>
      </c>
      <c r="C343" s="7">
        <f t="shared" si="46"/>
      </c>
      <c r="D343" s="3">
        <f t="shared" si="47"/>
      </c>
      <c r="E343" s="3">
        <f t="shared" si="40"/>
      </c>
      <c r="F343" s="3">
        <f t="shared" si="41"/>
      </c>
      <c r="G343" s="3">
        <f t="shared" si="42"/>
      </c>
      <c r="H343" s="3">
        <f t="shared" si="43"/>
      </c>
      <c r="I343" s="3">
        <f t="shared" si="44"/>
      </c>
    </row>
    <row r="344" spans="2:9" ht="12">
      <c r="B344" s="1">
        <f t="shared" si="45"/>
      </c>
      <c r="C344" s="7">
        <f t="shared" si="46"/>
      </c>
      <c r="D344" s="3">
        <f t="shared" si="47"/>
      </c>
      <c r="E344" s="3">
        <f t="shared" si="40"/>
      </c>
      <c r="F344" s="3">
        <f t="shared" si="41"/>
      </c>
      <c r="G344" s="3">
        <f t="shared" si="42"/>
      </c>
      <c r="H344" s="3">
        <f t="shared" si="43"/>
      </c>
      <c r="I344" s="3">
        <f t="shared" si="44"/>
      </c>
    </row>
    <row r="345" spans="2:9" ht="12">
      <c r="B345" s="1">
        <f t="shared" si="45"/>
      </c>
      <c r="C345" s="7">
        <f t="shared" si="46"/>
      </c>
      <c r="D345" s="3">
        <f t="shared" si="47"/>
      </c>
      <c r="E345" s="3">
        <f t="shared" si="40"/>
      </c>
      <c r="F345" s="3">
        <f t="shared" si="41"/>
      </c>
      <c r="G345" s="3">
        <f t="shared" si="42"/>
      </c>
      <c r="H345" s="3">
        <f t="shared" si="43"/>
      </c>
      <c r="I345" s="3">
        <f t="shared" si="44"/>
      </c>
    </row>
    <row r="346" spans="2:9" ht="12">
      <c r="B346" s="1">
        <f t="shared" si="45"/>
      </c>
      <c r="C346" s="7">
        <f t="shared" si="46"/>
      </c>
      <c r="D346" s="3">
        <f t="shared" si="47"/>
      </c>
      <c r="E346" s="3">
        <f t="shared" si="40"/>
      </c>
      <c r="F346" s="3">
        <f t="shared" si="41"/>
      </c>
      <c r="G346" s="3">
        <f t="shared" si="42"/>
      </c>
      <c r="H346" s="3">
        <f t="shared" si="43"/>
      </c>
      <c r="I346" s="3">
        <f t="shared" si="44"/>
      </c>
    </row>
    <row r="347" spans="2:9" ht="12">
      <c r="B347" s="1">
        <f t="shared" si="45"/>
      </c>
      <c r="C347" s="7">
        <f t="shared" si="46"/>
      </c>
      <c r="D347" s="3">
        <f t="shared" si="47"/>
      </c>
      <c r="E347" s="3">
        <f t="shared" si="40"/>
      </c>
      <c r="F347" s="3">
        <f t="shared" si="41"/>
      </c>
      <c r="G347" s="3">
        <f t="shared" si="42"/>
      </c>
      <c r="H347" s="3">
        <f t="shared" si="43"/>
      </c>
      <c r="I347" s="3">
        <f t="shared" si="44"/>
      </c>
    </row>
    <row r="348" spans="2:9" ht="12">
      <c r="B348" s="1">
        <f t="shared" si="45"/>
      </c>
      <c r="C348" s="7">
        <f t="shared" si="46"/>
      </c>
      <c r="D348" s="3">
        <f t="shared" si="47"/>
      </c>
      <c r="E348" s="3">
        <f t="shared" si="40"/>
      </c>
      <c r="F348" s="3">
        <f t="shared" si="41"/>
      </c>
      <c r="G348" s="3">
        <f t="shared" si="42"/>
      </c>
      <c r="H348" s="3">
        <f t="shared" si="43"/>
      </c>
      <c r="I348" s="3">
        <f t="shared" si="44"/>
      </c>
    </row>
    <row r="349" spans="2:9" ht="12">
      <c r="B349" s="1">
        <f t="shared" si="45"/>
      </c>
      <c r="C349" s="7">
        <f t="shared" si="46"/>
      </c>
      <c r="D349" s="3">
        <f t="shared" si="47"/>
      </c>
      <c r="E349" s="3">
        <f t="shared" si="40"/>
      </c>
      <c r="F349" s="3">
        <f t="shared" si="41"/>
      </c>
      <c r="G349" s="3">
        <f t="shared" si="42"/>
      </c>
      <c r="H349" s="3">
        <f t="shared" si="43"/>
      </c>
      <c r="I349" s="3">
        <f t="shared" si="44"/>
      </c>
    </row>
    <row r="350" spans="2:9" ht="12">
      <c r="B350" s="1">
        <f t="shared" si="45"/>
      </c>
      <c r="C350" s="7">
        <f t="shared" si="46"/>
      </c>
      <c r="D350" s="3">
        <f t="shared" si="47"/>
      </c>
      <c r="E350" s="3">
        <f t="shared" si="40"/>
      </c>
      <c r="F350" s="3">
        <f t="shared" si="41"/>
      </c>
      <c r="G350" s="3">
        <f t="shared" si="42"/>
      </c>
      <c r="H350" s="3">
        <f t="shared" si="43"/>
      </c>
      <c r="I350" s="3">
        <f t="shared" si="44"/>
      </c>
    </row>
    <row r="351" spans="2:9" ht="12">
      <c r="B351" s="1">
        <f t="shared" si="45"/>
      </c>
      <c r="C351" s="7">
        <f t="shared" si="46"/>
      </c>
      <c r="D351" s="3">
        <f t="shared" si="47"/>
      </c>
      <c r="E351" s="3">
        <f t="shared" si="40"/>
      </c>
      <c r="F351" s="3">
        <f t="shared" si="41"/>
      </c>
      <c r="G351" s="3">
        <f t="shared" si="42"/>
      </c>
      <c r="H351" s="3">
        <f t="shared" si="43"/>
      </c>
      <c r="I351" s="3">
        <f t="shared" si="44"/>
      </c>
    </row>
    <row r="352" spans="2:9" ht="12">
      <c r="B352" s="1">
        <f t="shared" si="45"/>
      </c>
      <c r="C352" s="7">
        <f t="shared" si="46"/>
      </c>
      <c r="D352" s="3">
        <f t="shared" si="47"/>
      </c>
      <c r="E352" s="3">
        <f t="shared" si="40"/>
      </c>
      <c r="F352" s="3">
        <f t="shared" si="41"/>
      </c>
      <c r="G352" s="3">
        <f t="shared" si="42"/>
      </c>
      <c r="H352" s="3">
        <f t="shared" si="43"/>
      </c>
      <c r="I352" s="3">
        <f t="shared" si="44"/>
      </c>
    </row>
    <row r="353" spans="2:9" ht="12">
      <c r="B353" s="1">
        <f t="shared" si="45"/>
      </c>
      <c r="C353" s="7">
        <f t="shared" si="46"/>
      </c>
      <c r="D353" s="3">
        <f t="shared" si="47"/>
      </c>
      <c r="E353" s="3">
        <f t="shared" si="40"/>
      </c>
      <c r="F353" s="3">
        <f t="shared" si="41"/>
      </c>
      <c r="G353" s="3">
        <f t="shared" si="42"/>
      </c>
      <c r="H353" s="3">
        <f t="shared" si="43"/>
      </c>
      <c r="I353" s="3">
        <f t="shared" si="44"/>
      </c>
    </row>
    <row r="354" spans="2:9" ht="12">
      <c r="B354" s="1">
        <f t="shared" si="45"/>
      </c>
      <c r="C354" s="7">
        <f t="shared" si="46"/>
      </c>
      <c r="D354" s="3">
        <f t="shared" si="47"/>
      </c>
      <c r="E354" s="3">
        <f t="shared" si="40"/>
      </c>
      <c r="F354" s="3">
        <f t="shared" si="41"/>
      </c>
      <c r="G354" s="3">
        <f t="shared" si="42"/>
      </c>
      <c r="H354" s="3">
        <f t="shared" si="43"/>
      </c>
      <c r="I354" s="3">
        <f t="shared" si="44"/>
      </c>
    </row>
    <row r="355" spans="2:9" ht="12">
      <c r="B355" s="1">
        <f t="shared" si="45"/>
      </c>
      <c r="C355" s="7">
        <f t="shared" si="46"/>
      </c>
      <c r="D355" s="3">
        <f t="shared" si="47"/>
      </c>
      <c r="E355" s="3">
        <f t="shared" si="40"/>
      </c>
      <c r="F355" s="3">
        <f t="shared" si="41"/>
      </c>
      <c r="G355" s="3">
        <f t="shared" si="42"/>
      </c>
      <c r="H355" s="3">
        <f t="shared" si="43"/>
      </c>
      <c r="I355" s="3">
        <f t="shared" si="44"/>
      </c>
    </row>
    <row r="356" spans="2:9" ht="12">
      <c r="B356" s="1">
        <f t="shared" si="45"/>
      </c>
      <c r="C356" s="7">
        <f t="shared" si="46"/>
      </c>
      <c r="D356" s="3">
        <f t="shared" si="47"/>
      </c>
      <c r="E356" s="3">
        <f t="shared" si="40"/>
      </c>
      <c r="F356" s="3">
        <f t="shared" si="41"/>
      </c>
      <c r="G356" s="3">
        <f t="shared" si="42"/>
      </c>
      <c r="H356" s="3">
        <f t="shared" si="43"/>
      </c>
      <c r="I356" s="3">
        <f t="shared" si="44"/>
      </c>
    </row>
    <row r="357" spans="2:9" ht="12">
      <c r="B357" s="1">
        <f t="shared" si="45"/>
      </c>
      <c r="C357" s="7">
        <f t="shared" si="46"/>
      </c>
      <c r="D357" s="3">
        <f t="shared" si="47"/>
      </c>
      <c r="E357" s="3">
        <f t="shared" si="40"/>
      </c>
      <c r="F357" s="3">
        <f t="shared" si="41"/>
      </c>
      <c r="G357" s="3">
        <f t="shared" si="42"/>
      </c>
      <c r="H357" s="3">
        <f t="shared" si="43"/>
      </c>
      <c r="I357" s="3">
        <f t="shared" si="44"/>
      </c>
    </row>
    <row r="358" spans="2:9" ht="12">
      <c r="B358" s="1">
        <f t="shared" si="45"/>
      </c>
      <c r="C358" s="7">
        <f t="shared" si="46"/>
      </c>
      <c r="D358" s="3">
        <f t="shared" si="47"/>
      </c>
      <c r="E358" s="3">
        <f t="shared" si="40"/>
      </c>
      <c r="F358" s="3">
        <f t="shared" si="41"/>
      </c>
      <c r="G358" s="3">
        <f t="shared" si="42"/>
      </c>
      <c r="H358" s="3">
        <f t="shared" si="43"/>
      </c>
      <c r="I358" s="3">
        <f t="shared" si="44"/>
      </c>
    </row>
    <row r="359" spans="2:9" ht="12">
      <c r="B359" s="1">
        <f t="shared" si="45"/>
      </c>
      <c r="C359" s="7">
        <f t="shared" si="46"/>
      </c>
      <c r="D359" s="3">
        <f t="shared" si="47"/>
      </c>
      <c r="E359" s="3">
        <f t="shared" si="40"/>
      </c>
      <c r="F359" s="3">
        <f t="shared" si="41"/>
      </c>
      <c r="G359" s="3">
        <f t="shared" si="42"/>
      </c>
      <c r="H359" s="3">
        <f t="shared" si="43"/>
      </c>
      <c r="I359" s="3">
        <f t="shared" si="44"/>
      </c>
    </row>
    <row r="360" spans="2:9" ht="12">
      <c r="B360" s="1">
        <f t="shared" si="45"/>
      </c>
      <c r="C360" s="7">
        <f t="shared" si="46"/>
      </c>
      <c r="D360" s="3">
        <f t="shared" si="47"/>
      </c>
      <c r="E360" s="3">
        <f t="shared" si="40"/>
      </c>
      <c r="F360" s="3">
        <f t="shared" si="41"/>
      </c>
      <c r="G360" s="3">
        <f t="shared" si="42"/>
      </c>
      <c r="H360" s="3">
        <f t="shared" si="43"/>
      </c>
      <c r="I360" s="3">
        <f t="shared" si="44"/>
      </c>
    </row>
    <row r="361" spans="2:9" ht="12">
      <c r="B361" s="1">
        <f t="shared" si="45"/>
      </c>
      <c r="C361" s="7">
        <f t="shared" si="46"/>
      </c>
      <c r="D361" s="3">
        <f t="shared" si="47"/>
      </c>
      <c r="E361" s="3">
        <f t="shared" si="40"/>
      </c>
      <c r="F361" s="3">
        <f t="shared" si="41"/>
      </c>
      <c r="G361" s="3">
        <f t="shared" si="42"/>
      </c>
      <c r="H361" s="3">
        <f t="shared" si="43"/>
      </c>
      <c r="I361" s="3">
        <f t="shared" si="44"/>
      </c>
    </row>
    <row r="362" spans="2:9" ht="12">
      <c r="B362" s="1">
        <f t="shared" si="45"/>
      </c>
      <c r="C362" s="7">
        <f t="shared" si="46"/>
      </c>
      <c r="D362" s="3">
        <f t="shared" si="47"/>
      </c>
      <c r="E362" s="3">
        <f t="shared" si="40"/>
      </c>
      <c r="F362" s="3">
        <f t="shared" si="41"/>
      </c>
      <c r="G362" s="3">
        <f t="shared" si="42"/>
      </c>
      <c r="H362" s="3">
        <f t="shared" si="43"/>
      </c>
      <c r="I362" s="3">
        <f t="shared" si="44"/>
      </c>
    </row>
    <row r="363" spans="2:9" ht="12">
      <c r="B363" s="1">
        <f t="shared" si="45"/>
      </c>
      <c r="C363" s="7">
        <f t="shared" si="46"/>
      </c>
      <c r="D363" s="3">
        <f t="shared" si="47"/>
      </c>
      <c r="E363" s="3">
        <f t="shared" si="40"/>
      </c>
      <c r="F363" s="3">
        <f t="shared" si="41"/>
      </c>
      <c r="G363" s="3">
        <f t="shared" si="42"/>
      </c>
      <c r="H363" s="3">
        <f t="shared" si="43"/>
      </c>
      <c r="I363" s="3">
        <f t="shared" si="44"/>
      </c>
    </row>
    <row r="364" spans="2:9" ht="12">
      <c r="B364" s="1">
        <f t="shared" si="45"/>
      </c>
      <c r="C364" s="7">
        <f t="shared" si="46"/>
      </c>
      <c r="D364" s="3">
        <f t="shared" si="47"/>
      </c>
      <c r="E364" s="3">
        <f t="shared" si="40"/>
      </c>
      <c r="F364" s="3">
        <f t="shared" si="41"/>
      </c>
      <c r="G364" s="3">
        <f t="shared" si="42"/>
      </c>
      <c r="H364" s="3">
        <f t="shared" si="43"/>
      </c>
      <c r="I364" s="3">
        <f t="shared" si="44"/>
      </c>
    </row>
    <row r="365" spans="2:9" ht="12">
      <c r="B365" s="1">
        <f t="shared" si="45"/>
      </c>
      <c r="C365" s="7">
        <f t="shared" si="46"/>
      </c>
      <c r="D365" s="3">
        <f t="shared" si="47"/>
      </c>
      <c r="E365" s="3">
        <f t="shared" si="40"/>
      </c>
      <c r="F365" s="3">
        <f t="shared" si="41"/>
      </c>
      <c r="G365" s="3">
        <f t="shared" si="42"/>
      </c>
      <c r="H365" s="3">
        <f t="shared" si="43"/>
      </c>
      <c r="I365" s="3">
        <f t="shared" si="44"/>
      </c>
    </row>
    <row r="366" spans="2:9" ht="12">
      <c r="B366" s="1">
        <f t="shared" si="45"/>
      </c>
      <c r="C366" s="7">
        <f t="shared" si="46"/>
      </c>
      <c r="D366" s="3">
        <f t="shared" si="47"/>
      </c>
      <c r="E366" s="3">
        <f t="shared" si="40"/>
      </c>
      <c r="F366" s="3">
        <f t="shared" si="41"/>
      </c>
      <c r="G366" s="3">
        <f t="shared" si="42"/>
      </c>
      <c r="H366" s="3">
        <f t="shared" si="43"/>
      </c>
      <c r="I366" s="3">
        <f t="shared" si="44"/>
      </c>
    </row>
    <row r="367" spans="2:9" ht="12">
      <c r="B367" s="1">
        <f t="shared" si="45"/>
      </c>
      <c r="C367" s="7">
        <f t="shared" si="46"/>
      </c>
      <c r="D367" s="3">
        <f t="shared" si="47"/>
      </c>
      <c r="E367" s="3">
        <f t="shared" si="40"/>
      </c>
      <c r="F367" s="3">
        <f t="shared" si="41"/>
      </c>
      <c r="G367" s="3">
        <f t="shared" si="42"/>
      </c>
      <c r="H367" s="3">
        <f t="shared" si="43"/>
      </c>
      <c r="I367" s="3">
        <f t="shared" si="44"/>
      </c>
    </row>
    <row r="368" spans="2:9" ht="12">
      <c r="B368" s="1">
        <f t="shared" si="45"/>
      </c>
      <c r="C368" s="7">
        <f t="shared" si="46"/>
      </c>
      <c r="D368" s="3">
        <f t="shared" si="47"/>
      </c>
      <c r="E368" s="3">
        <f t="shared" si="40"/>
      </c>
      <c r="F368" s="3">
        <f t="shared" si="41"/>
      </c>
      <c r="G368" s="3">
        <f t="shared" si="42"/>
      </c>
      <c r="H368" s="3">
        <f t="shared" si="43"/>
      </c>
      <c r="I368" s="3">
        <f t="shared" si="44"/>
      </c>
    </row>
    <row r="369" spans="2:9" ht="12">
      <c r="B369" s="1">
        <f t="shared" si="45"/>
      </c>
      <c r="C369" s="7">
        <f t="shared" si="46"/>
      </c>
      <c r="D369" s="3">
        <f t="shared" si="47"/>
      </c>
      <c r="E369" s="3">
        <f t="shared" si="40"/>
      </c>
      <c r="F369" s="3">
        <f t="shared" si="41"/>
      </c>
      <c r="G369" s="3">
        <f t="shared" si="42"/>
      </c>
      <c r="H369" s="3">
        <f t="shared" si="43"/>
      </c>
      <c r="I369" s="3">
        <f t="shared" si="44"/>
      </c>
    </row>
    <row r="370" spans="2:9" ht="12">
      <c r="B370" s="1">
        <f t="shared" si="45"/>
      </c>
      <c r="C370" s="7">
        <f t="shared" si="46"/>
      </c>
      <c r="D370" s="3">
        <f t="shared" si="47"/>
      </c>
      <c r="E370" s="3">
        <f t="shared" si="40"/>
      </c>
      <c r="F370" s="3">
        <f t="shared" si="41"/>
      </c>
      <c r="G370" s="3">
        <f t="shared" si="42"/>
      </c>
      <c r="H370" s="3">
        <f t="shared" si="43"/>
      </c>
      <c r="I370" s="3">
        <f t="shared" si="44"/>
      </c>
    </row>
    <row r="371" spans="2:9" ht="12">
      <c r="B371" s="1">
        <f t="shared" si="45"/>
      </c>
      <c r="C371" s="7">
        <f t="shared" si="46"/>
      </c>
      <c r="D371" s="3">
        <f t="shared" si="47"/>
      </c>
      <c r="E371" s="3">
        <f t="shared" si="40"/>
      </c>
      <c r="F371" s="3">
        <f t="shared" si="41"/>
      </c>
      <c r="G371" s="3">
        <f t="shared" si="42"/>
      </c>
      <c r="H371" s="3">
        <f t="shared" si="43"/>
      </c>
      <c r="I371" s="3">
        <f t="shared" si="44"/>
      </c>
    </row>
    <row r="372" spans="2:9" ht="12">
      <c r="B372" s="1">
        <f t="shared" si="45"/>
      </c>
      <c r="C372" s="7">
        <f t="shared" si="46"/>
      </c>
      <c r="D372" s="3">
        <f t="shared" si="47"/>
      </c>
      <c r="E372" s="3">
        <f t="shared" si="40"/>
      </c>
      <c r="F372" s="3">
        <f t="shared" si="41"/>
      </c>
      <c r="G372" s="3">
        <f t="shared" si="42"/>
      </c>
      <c r="H372" s="3">
        <f t="shared" si="43"/>
      </c>
      <c r="I372" s="3">
        <f t="shared" si="44"/>
      </c>
    </row>
    <row r="373" spans="2:9" ht="12">
      <c r="B373" s="1">
        <f t="shared" si="45"/>
      </c>
      <c r="C373" s="7">
        <f t="shared" si="46"/>
      </c>
      <c r="D373" s="3">
        <f t="shared" si="47"/>
      </c>
      <c r="E373" s="3">
        <f t="shared" si="40"/>
      </c>
      <c r="F373" s="3">
        <f t="shared" si="41"/>
      </c>
      <c r="G373" s="3">
        <f t="shared" si="42"/>
      </c>
      <c r="H373" s="3">
        <f t="shared" si="43"/>
      </c>
      <c r="I373" s="3">
        <f t="shared" si="44"/>
      </c>
    </row>
    <row r="374" spans="2:9" ht="12">
      <c r="B374" s="1">
        <f t="shared" si="45"/>
      </c>
      <c r="C374" s="7">
        <f t="shared" si="46"/>
      </c>
      <c r="D374" s="3">
        <f t="shared" si="47"/>
      </c>
      <c r="E374" s="3">
        <f t="shared" si="40"/>
      </c>
      <c r="F374" s="3">
        <f t="shared" si="41"/>
      </c>
      <c r="G374" s="3">
        <f t="shared" si="42"/>
      </c>
      <c r="H374" s="3">
        <f t="shared" si="43"/>
      </c>
      <c r="I374" s="3">
        <f t="shared" si="44"/>
      </c>
    </row>
    <row r="375" spans="2:9" ht="12">
      <c r="B375" s="1">
        <f t="shared" si="45"/>
      </c>
      <c r="C375" s="7">
        <f t="shared" si="46"/>
      </c>
      <c r="D375" s="3">
        <f t="shared" si="47"/>
      </c>
      <c r="E375" s="3">
        <f t="shared" si="40"/>
      </c>
      <c r="F375" s="3">
        <f t="shared" si="41"/>
      </c>
      <c r="G375" s="3">
        <f t="shared" si="42"/>
      </c>
      <c r="H375" s="3">
        <f t="shared" si="43"/>
      </c>
      <c r="I375" s="3">
        <f t="shared" si="44"/>
      </c>
    </row>
    <row r="376" spans="2:9" ht="12">
      <c r="B376" s="1">
        <f t="shared" si="45"/>
      </c>
      <c r="C376" s="7">
        <f t="shared" si="46"/>
      </c>
      <c r="D376" s="3">
        <f t="shared" si="47"/>
      </c>
      <c r="E376" s="3">
        <f t="shared" si="40"/>
      </c>
      <c r="F376" s="3">
        <f t="shared" si="41"/>
      </c>
      <c r="G376" s="3">
        <f t="shared" si="42"/>
      </c>
      <c r="H376" s="3">
        <f t="shared" si="43"/>
      </c>
      <c r="I376" s="3">
        <f t="shared" si="44"/>
      </c>
    </row>
    <row r="377" spans="2:9" ht="12">
      <c r="B377" s="1">
        <f t="shared" si="45"/>
      </c>
      <c r="C377" s="7">
        <f t="shared" si="46"/>
      </c>
      <c r="D377" s="3">
        <f t="shared" si="47"/>
      </c>
      <c r="E377" s="3">
        <f t="shared" si="40"/>
      </c>
      <c r="F377" s="3">
        <f t="shared" si="41"/>
      </c>
      <c r="G377" s="3">
        <f t="shared" si="42"/>
      </c>
      <c r="H377" s="3">
        <f t="shared" si="43"/>
      </c>
      <c r="I377" s="3">
        <f t="shared" si="44"/>
      </c>
    </row>
    <row r="378" spans="2:9" ht="12">
      <c r="B378" s="1">
        <f t="shared" si="45"/>
      </c>
      <c r="C378" s="7">
        <f t="shared" si="46"/>
      </c>
      <c r="D378" s="3">
        <f t="shared" si="47"/>
      </c>
      <c r="E378" s="3">
        <f t="shared" si="40"/>
      </c>
      <c r="F378" s="3">
        <f t="shared" si="41"/>
      </c>
      <c r="G378" s="3">
        <f t="shared" si="42"/>
      </c>
      <c r="H378" s="3">
        <f t="shared" si="43"/>
      </c>
      <c r="I378" s="3">
        <f t="shared" si="44"/>
      </c>
    </row>
    <row r="379" spans="2:9" ht="12">
      <c r="B379" s="1">
        <f t="shared" si="45"/>
      </c>
      <c r="C379" s="7">
        <f t="shared" si="46"/>
      </c>
      <c r="D379" s="3">
        <f t="shared" si="47"/>
      </c>
      <c r="E379" s="3">
        <f t="shared" si="40"/>
      </c>
      <c r="F379" s="3">
        <f t="shared" si="41"/>
      </c>
      <c r="G379" s="3">
        <f t="shared" si="42"/>
      </c>
      <c r="H379" s="3">
        <f t="shared" si="43"/>
      </c>
      <c r="I379" s="3">
        <f t="shared" si="44"/>
      </c>
    </row>
    <row r="380" spans="2:9" ht="12">
      <c r="B380" s="1">
        <f t="shared" si="45"/>
      </c>
      <c r="C380" s="7">
        <f t="shared" si="46"/>
      </c>
      <c r="D380" s="3">
        <f t="shared" si="47"/>
      </c>
      <c r="E380" s="3">
        <f t="shared" si="40"/>
      </c>
      <c r="F380" s="3">
        <f t="shared" si="41"/>
      </c>
      <c r="G380" s="3">
        <f t="shared" si="42"/>
      </c>
      <c r="H380" s="3">
        <f t="shared" si="43"/>
      </c>
      <c r="I380" s="3">
        <f t="shared" si="44"/>
      </c>
    </row>
    <row r="381" spans="2:9" ht="12">
      <c r="B381" s="1">
        <f t="shared" si="45"/>
      </c>
      <c r="C381" s="7">
        <f t="shared" si="46"/>
      </c>
      <c r="D381" s="3">
        <f t="shared" si="47"/>
      </c>
      <c r="E381" s="3">
        <f t="shared" si="40"/>
      </c>
      <c r="F381" s="3">
        <f t="shared" si="41"/>
      </c>
      <c r="G381" s="3">
        <f t="shared" si="42"/>
      </c>
      <c r="H381" s="3">
        <f t="shared" si="43"/>
      </c>
      <c r="I381" s="3">
        <f t="shared" si="44"/>
      </c>
    </row>
    <row r="382" spans="2:9" ht="12">
      <c r="B382" s="1">
        <f t="shared" si="45"/>
      </c>
      <c r="C382" s="7">
        <f t="shared" si="46"/>
      </c>
      <c r="D382" s="3">
        <f t="shared" si="47"/>
      </c>
      <c r="E382" s="3">
        <f t="shared" si="40"/>
      </c>
      <c r="F382" s="3">
        <f t="shared" si="41"/>
      </c>
      <c r="G382" s="3">
        <f t="shared" si="42"/>
      </c>
      <c r="H382" s="3">
        <f t="shared" si="43"/>
      </c>
      <c r="I382" s="3">
        <f t="shared" si="44"/>
      </c>
    </row>
    <row r="383" spans="2:9" ht="12">
      <c r="B383" s="1">
        <f t="shared" si="45"/>
      </c>
      <c r="C383" s="7">
        <f t="shared" si="46"/>
      </c>
      <c r="D383" s="3">
        <f t="shared" si="47"/>
      </c>
      <c r="E383" s="3">
        <f t="shared" si="40"/>
      </c>
      <c r="F383" s="3">
        <f t="shared" si="41"/>
      </c>
      <c r="G383" s="3">
        <f t="shared" si="42"/>
      </c>
      <c r="H383" s="3">
        <f t="shared" si="43"/>
      </c>
      <c r="I383" s="3">
        <f t="shared" si="44"/>
      </c>
    </row>
    <row r="384" spans="2:9" ht="12">
      <c r="B384" s="1">
        <f t="shared" si="45"/>
      </c>
      <c r="C384" s="7">
        <f t="shared" si="46"/>
      </c>
      <c r="D384" s="3">
        <f t="shared" si="47"/>
      </c>
      <c r="E384" s="3">
        <f t="shared" si="40"/>
      </c>
      <c r="F384" s="3">
        <f t="shared" si="41"/>
      </c>
      <c r="G384" s="3">
        <f t="shared" si="42"/>
      </c>
      <c r="H384" s="3">
        <f t="shared" si="43"/>
      </c>
      <c r="I384" s="3">
        <f t="shared" si="44"/>
      </c>
    </row>
    <row r="385" spans="2:9" ht="12">
      <c r="B385" s="1">
        <f t="shared" si="45"/>
      </c>
      <c r="C385" s="7">
        <f t="shared" si="46"/>
      </c>
      <c r="D385" s="3">
        <f t="shared" si="47"/>
      </c>
      <c r="E385" s="3">
        <f t="shared" si="40"/>
      </c>
      <c r="F385" s="3">
        <f t="shared" si="41"/>
      </c>
      <c r="G385" s="3">
        <f t="shared" si="42"/>
      </c>
      <c r="H385" s="3">
        <f t="shared" si="43"/>
      </c>
      <c r="I385" s="3">
        <f t="shared" si="44"/>
      </c>
    </row>
    <row r="386" spans="2:9" ht="12">
      <c r="B386" s="1">
        <f t="shared" si="45"/>
      </c>
      <c r="C386" s="7">
        <f t="shared" si="46"/>
      </c>
      <c r="D386" s="3">
        <f t="shared" si="47"/>
      </c>
      <c r="E386" s="3">
        <f t="shared" si="40"/>
      </c>
      <c r="F386" s="3">
        <f t="shared" si="41"/>
      </c>
      <c r="G386" s="3">
        <f t="shared" si="42"/>
      </c>
      <c r="H386" s="3">
        <f t="shared" si="43"/>
      </c>
      <c r="I386" s="3">
        <f t="shared" si="44"/>
      </c>
    </row>
    <row r="387" spans="2:9" ht="12">
      <c r="B387" s="1">
        <f t="shared" si="45"/>
      </c>
      <c r="C387" s="7">
        <f t="shared" si="46"/>
      </c>
      <c r="D387" s="3">
        <f t="shared" si="47"/>
      </c>
      <c r="E387" s="3">
        <f t="shared" si="40"/>
      </c>
      <c r="F387" s="3">
        <f t="shared" si="41"/>
      </c>
      <c r="G387" s="3">
        <f t="shared" si="42"/>
      </c>
      <c r="H387" s="3">
        <f t="shared" si="43"/>
      </c>
      <c r="I387" s="3">
        <f t="shared" si="44"/>
      </c>
    </row>
    <row r="388" spans="2:9" ht="12">
      <c r="B388" s="1">
        <f t="shared" si="45"/>
      </c>
      <c r="C388" s="7">
        <f t="shared" si="46"/>
      </c>
      <c r="D388" s="3">
        <f t="shared" si="47"/>
      </c>
      <c r="E388" s="3">
        <f t="shared" si="40"/>
      </c>
      <c r="F388" s="3">
        <f t="shared" si="41"/>
      </c>
      <c r="G388" s="3">
        <f t="shared" si="42"/>
      </c>
      <c r="H388" s="3">
        <f t="shared" si="43"/>
      </c>
      <c r="I388" s="3">
        <f t="shared" si="44"/>
      </c>
    </row>
    <row r="389" spans="2:9" ht="12">
      <c r="B389" s="1">
        <f t="shared" si="45"/>
      </c>
      <c r="C389" s="7">
        <f t="shared" si="46"/>
      </c>
      <c r="D389" s="3">
        <f t="shared" si="47"/>
      </c>
      <c r="E389" s="3">
        <f t="shared" si="40"/>
      </c>
      <c r="F389" s="3">
        <f t="shared" si="41"/>
      </c>
      <c r="G389" s="3">
        <f t="shared" si="42"/>
      </c>
      <c r="H389" s="3">
        <f t="shared" si="43"/>
      </c>
      <c r="I389" s="3">
        <f t="shared" si="44"/>
      </c>
    </row>
    <row r="390" spans="2:9" ht="12">
      <c r="B390" s="1">
        <f t="shared" si="45"/>
      </c>
      <c r="C390" s="7">
        <f t="shared" si="46"/>
      </c>
      <c r="D390" s="3">
        <f t="shared" si="47"/>
      </c>
      <c r="E390" s="3">
        <f t="shared" si="40"/>
      </c>
      <c r="F390" s="3">
        <f t="shared" si="41"/>
      </c>
      <c r="G390" s="3">
        <f t="shared" si="42"/>
      </c>
      <c r="H390" s="3">
        <f t="shared" si="43"/>
      </c>
      <c r="I390" s="3">
        <f t="shared" si="44"/>
      </c>
    </row>
    <row r="391" spans="2:9" ht="12">
      <c r="B391" s="1">
        <f t="shared" si="45"/>
      </c>
      <c r="C391" s="7">
        <f t="shared" si="46"/>
      </c>
      <c r="D391" s="3">
        <f t="shared" si="47"/>
      </c>
      <c r="E391" s="3">
        <f t="shared" si="40"/>
      </c>
      <c r="F391" s="3">
        <f t="shared" si="41"/>
      </c>
      <c r="G391" s="3">
        <f t="shared" si="42"/>
      </c>
      <c r="H391" s="3">
        <f t="shared" si="43"/>
      </c>
      <c r="I391" s="3">
        <f t="shared" si="44"/>
      </c>
    </row>
    <row r="392" spans="2:9" ht="12">
      <c r="B392" s="1">
        <f t="shared" si="45"/>
      </c>
      <c r="C392" s="7">
        <f t="shared" si="46"/>
      </c>
      <c r="D392" s="3">
        <f t="shared" si="47"/>
      </c>
      <c r="E392" s="3">
        <f t="shared" si="40"/>
      </c>
      <c r="F392" s="3">
        <f t="shared" si="41"/>
      </c>
      <c r="G392" s="3">
        <f t="shared" si="42"/>
      </c>
      <c r="H392" s="3">
        <f t="shared" si="43"/>
      </c>
      <c r="I392" s="3">
        <f t="shared" si="44"/>
      </c>
    </row>
    <row r="393" spans="2:9" ht="12">
      <c r="B393" s="1">
        <f t="shared" si="45"/>
      </c>
      <c r="C393" s="7">
        <f t="shared" si="46"/>
      </c>
      <c r="D393" s="3">
        <f t="shared" si="47"/>
      </c>
      <c r="E393" s="3">
        <f t="shared" si="40"/>
      </c>
      <c r="F393" s="3">
        <f t="shared" si="41"/>
      </c>
      <c r="G393" s="3">
        <f t="shared" si="42"/>
      </c>
      <c r="H393" s="3">
        <f t="shared" si="43"/>
      </c>
      <c r="I393" s="3">
        <f t="shared" si="44"/>
      </c>
    </row>
    <row r="394" spans="2:9" ht="12">
      <c r="B394" s="1">
        <f t="shared" si="45"/>
      </c>
      <c r="C394" s="7">
        <f t="shared" si="46"/>
      </c>
      <c r="D394" s="3">
        <f t="shared" si="47"/>
      </c>
      <c r="E394" s="3">
        <f t="shared" si="40"/>
      </c>
      <c r="F394" s="3">
        <f t="shared" si="41"/>
      </c>
      <c r="G394" s="3">
        <f t="shared" si="42"/>
      </c>
      <c r="H394" s="3">
        <f t="shared" si="43"/>
      </c>
      <c r="I394" s="3">
        <f t="shared" si="44"/>
      </c>
    </row>
    <row r="395" spans="2:9" ht="12">
      <c r="B395" s="1">
        <f t="shared" si="45"/>
      </c>
      <c r="C395" s="7">
        <f t="shared" si="46"/>
      </c>
      <c r="D395" s="3">
        <f t="shared" si="47"/>
      </c>
      <c r="E395" s="3">
        <f t="shared" si="40"/>
      </c>
      <c r="F395" s="3">
        <f t="shared" si="41"/>
      </c>
      <c r="G395" s="3">
        <f t="shared" si="42"/>
      </c>
      <c r="H395" s="3">
        <f t="shared" si="43"/>
      </c>
      <c r="I395" s="3">
        <f t="shared" si="44"/>
      </c>
    </row>
    <row r="396" spans="2:9" ht="12">
      <c r="B396" s="1">
        <f t="shared" si="45"/>
      </c>
      <c r="C396" s="7">
        <f t="shared" si="46"/>
      </c>
      <c r="D396" s="3">
        <f t="shared" si="47"/>
      </c>
      <c r="E396" s="3">
        <f t="shared" si="40"/>
      </c>
      <c r="F396" s="3">
        <f t="shared" si="41"/>
      </c>
      <c r="G396" s="3">
        <f t="shared" si="42"/>
      </c>
      <c r="H396" s="3">
        <f t="shared" si="43"/>
      </c>
      <c r="I396" s="3">
        <f t="shared" si="44"/>
      </c>
    </row>
    <row r="397" spans="2:9" ht="12">
      <c r="B397" s="1">
        <f t="shared" si="45"/>
      </c>
      <c r="C397" s="7">
        <f t="shared" si="46"/>
      </c>
      <c r="D397" s="3">
        <f t="shared" si="47"/>
      </c>
      <c r="E397" s="3">
        <f t="shared" si="40"/>
      </c>
      <c r="F397" s="3">
        <f t="shared" si="41"/>
      </c>
      <c r="G397" s="3">
        <f t="shared" si="42"/>
      </c>
      <c r="H397" s="3">
        <f t="shared" si="43"/>
      </c>
      <c r="I397" s="3">
        <f t="shared" si="44"/>
      </c>
    </row>
    <row r="398" spans="2:9" ht="12">
      <c r="B398" s="1">
        <f t="shared" si="45"/>
      </c>
      <c r="C398" s="7">
        <f t="shared" si="46"/>
      </c>
      <c r="D398" s="3">
        <f t="shared" si="47"/>
      </c>
      <c r="E398" s="3">
        <f t="shared" si="40"/>
      </c>
      <c r="F398" s="3">
        <f t="shared" si="41"/>
      </c>
      <c r="G398" s="3">
        <f t="shared" si="42"/>
      </c>
      <c r="H398" s="3">
        <f t="shared" si="43"/>
      </c>
      <c r="I398" s="3">
        <f t="shared" si="44"/>
      </c>
    </row>
    <row r="399" spans="2:9" ht="12">
      <c r="B399" s="1">
        <f t="shared" si="45"/>
      </c>
      <c r="C399" s="7">
        <f t="shared" si="46"/>
      </c>
      <c r="D399" s="3">
        <f t="shared" si="47"/>
      </c>
      <c r="E399" s="3">
        <f t="shared" si="40"/>
      </c>
      <c r="F399" s="3">
        <f t="shared" si="41"/>
      </c>
      <c r="G399" s="3">
        <f t="shared" si="42"/>
      </c>
      <c r="H399" s="3">
        <f t="shared" si="43"/>
      </c>
      <c r="I399" s="3">
        <f t="shared" si="44"/>
      </c>
    </row>
    <row r="400" spans="2:9" ht="12">
      <c r="B400" s="1">
        <f t="shared" si="45"/>
      </c>
      <c r="C400" s="7">
        <f t="shared" si="46"/>
      </c>
      <c r="D400" s="3">
        <f t="shared" si="47"/>
      </c>
      <c r="E400" s="3">
        <f t="shared" si="40"/>
      </c>
      <c r="F400" s="3">
        <f t="shared" si="41"/>
      </c>
      <c r="G400" s="3">
        <f t="shared" si="42"/>
      </c>
      <c r="H400" s="3">
        <f t="shared" si="43"/>
      </c>
      <c r="I400" s="3">
        <f t="shared" si="44"/>
      </c>
    </row>
    <row r="401" spans="2:9" ht="12">
      <c r="B401" s="1">
        <f t="shared" si="45"/>
      </c>
      <c r="C401" s="7">
        <f t="shared" si="46"/>
      </c>
      <c r="D401" s="3">
        <f t="shared" si="47"/>
      </c>
      <c r="E401" s="3">
        <f t="shared" si="40"/>
      </c>
      <c r="F401" s="3">
        <f t="shared" si="41"/>
      </c>
      <c r="G401" s="3">
        <f t="shared" si="42"/>
      </c>
      <c r="H401" s="3">
        <f t="shared" si="43"/>
      </c>
      <c r="I401" s="3">
        <f t="shared" si="44"/>
      </c>
    </row>
    <row r="402" spans="2:9" ht="12">
      <c r="B402" s="1">
        <f t="shared" si="45"/>
      </c>
      <c r="C402" s="7">
        <f t="shared" si="46"/>
      </c>
      <c r="D402" s="3">
        <f t="shared" si="47"/>
      </c>
      <c r="E402" s="3">
        <f t="shared" si="40"/>
      </c>
      <c r="F402" s="3">
        <f t="shared" si="41"/>
      </c>
      <c r="G402" s="3">
        <f t="shared" si="42"/>
      </c>
      <c r="H402" s="3">
        <f t="shared" si="43"/>
      </c>
      <c r="I402" s="3">
        <f t="shared" si="44"/>
      </c>
    </row>
    <row r="403" spans="2:9" ht="12">
      <c r="B403" s="1">
        <f t="shared" si="45"/>
      </c>
      <c r="C403" s="7">
        <f t="shared" si="46"/>
      </c>
      <c r="D403" s="3">
        <f t="shared" si="47"/>
      </c>
      <c r="E403" s="3">
        <f t="shared" si="40"/>
      </c>
      <c r="F403" s="3">
        <f t="shared" si="41"/>
      </c>
      <c r="G403" s="3">
        <f t="shared" si="42"/>
      </c>
      <c r="H403" s="3">
        <f t="shared" si="43"/>
      </c>
      <c r="I403" s="3">
        <f t="shared" si="44"/>
      </c>
    </row>
    <row r="404" spans="2:9" ht="12">
      <c r="B404" s="1">
        <f t="shared" si="45"/>
      </c>
      <c r="C404" s="7">
        <f t="shared" si="46"/>
      </c>
      <c r="D404" s="3">
        <f t="shared" si="47"/>
      </c>
      <c r="E404" s="3">
        <f aca="true" t="shared" si="48" ref="E404:E467">_xlfn.IFERROR(IF(B404&gt;$D$14,"",IF(D404=I403,0,IF(I403-D404&lt;$D$15,I403-D404,$D$15))),"")</f>
      </c>
      <c r="F404" s="3">
        <f aca="true" t="shared" si="49" ref="F404:F467">_xlfn.IFERROR(IF(B404&gt;$D$14,"",D404+E404),"")</f>
      </c>
      <c r="G404" s="3">
        <f t="shared" si="42"/>
      </c>
      <c r="H404" s="3">
        <f t="shared" si="43"/>
      </c>
      <c r="I404" s="3">
        <f t="shared" si="44"/>
      </c>
    </row>
    <row r="405" spans="2:9" ht="12">
      <c r="B405" s="1">
        <f t="shared" si="45"/>
      </c>
      <c r="C405" s="7">
        <f t="shared" si="46"/>
      </c>
      <c r="D405" s="3">
        <f t="shared" si="47"/>
      </c>
      <c r="E405" s="3">
        <f t="shared" si="48"/>
      </c>
      <c r="F405" s="3">
        <f t="shared" si="49"/>
      </c>
      <c r="G405" s="3">
        <f aca="true" t="shared" si="50" ref="G405:G468">_xlfn.IFERROR(IF(B405&gt;$D$14,"",IF(C405=$D$11,0,I404*$D$12/12)),"")</f>
      </c>
      <c r="H405" s="3">
        <f aca="true" t="shared" si="51" ref="H405:H468">_xlfn.IFERROR(IF(B405&gt;$D$14,"",F405-G405),"")</f>
      </c>
      <c r="I405" s="3">
        <f aca="true" t="shared" si="52" ref="I405:I468">_xlfn.IFERROR(IF(B405&gt;$D$14,"",IF(F405=I404,0,I404-H405)),"")</f>
      </c>
    </row>
    <row r="406" spans="2:9" ht="12">
      <c r="B406" s="1">
        <f aca="true" t="shared" si="53" ref="B406:B469">_xlfn.IFERROR(IF($D$14="","",IF(OR(B405=$D$14,I405=0),"",B405+1)),"")</f>
      </c>
      <c r="C406" s="7">
        <f aca="true" t="shared" si="54" ref="C406:C469">_xlfn.IFERROR(IF(AND($D$16="End",B406&lt;=$D$14),EOMONTH(C405,1),IF(B406&gt;$D$14,"",DATE(YEAR(C405),MONTH(C405)+1,DAY(C405)))),"")</f>
      </c>
      <c r="D406" s="3">
        <f aca="true" t="shared" si="55" ref="D406:D469">_xlfn.IFERROR(IF(B406&gt;$D$14,"",IF(PMT($D$12/12,$D$14,-$D$10,,IF($D$16="Beginning",1,0))+$D$15&gt;I405*(1+$D$12/12),IF(D405&lt;I405,D405,I405),PMT($D$12/12,$D$14,-$D$10,,IF($D$16="Beginning",1,0)))),"")</f>
      </c>
      <c r="E406" s="3">
        <f t="shared" si="48"/>
      </c>
      <c r="F406" s="3">
        <f t="shared" si="49"/>
      </c>
      <c r="G406" s="3">
        <f t="shared" si="50"/>
      </c>
      <c r="H406" s="3">
        <f t="shared" si="51"/>
      </c>
      <c r="I406" s="3">
        <f t="shared" si="52"/>
      </c>
    </row>
    <row r="407" spans="2:9" ht="12">
      <c r="B407" s="1">
        <f t="shared" si="53"/>
      </c>
      <c r="C407" s="7">
        <f t="shared" si="54"/>
      </c>
      <c r="D407" s="3">
        <f t="shared" si="55"/>
      </c>
      <c r="E407" s="3">
        <f t="shared" si="48"/>
      </c>
      <c r="F407" s="3">
        <f t="shared" si="49"/>
      </c>
      <c r="G407" s="3">
        <f t="shared" si="50"/>
      </c>
      <c r="H407" s="3">
        <f t="shared" si="51"/>
      </c>
      <c r="I407" s="3">
        <f t="shared" si="52"/>
      </c>
    </row>
    <row r="408" spans="2:9" ht="12">
      <c r="B408" s="1">
        <f t="shared" si="53"/>
      </c>
      <c r="C408" s="7">
        <f t="shared" si="54"/>
      </c>
      <c r="D408" s="3">
        <f t="shared" si="55"/>
      </c>
      <c r="E408" s="3">
        <f t="shared" si="48"/>
      </c>
      <c r="F408" s="3">
        <f t="shared" si="49"/>
      </c>
      <c r="G408" s="3">
        <f t="shared" si="50"/>
      </c>
      <c r="H408" s="3">
        <f t="shared" si="51"/>
      </c>
      <c r="I408" s="3">
        <f t="shared" si="52"/>
      </c>
    </row>
    <row r="409" spans="2:9" ht="12">
      <c r="B409" s="1">
        <f t="shared" si="53"/>
      </c>
      <c r="C409" s="7">
        <f t="shared" si="54"/>
      </c>
      <c r="D409" s="3">
        <f t="shared" si="55"/>
      </c>
      <c r="E409" s="3">
        <f t="shared" si="48"/>
      </c>
      <c r="F409" s="3">
        <f t="shared" si="49"/>
      </c>
      <c r="G409" s="3">
        <f t="shared" si="50"/>
      </c>
      <c r="H409" s="3">
        <f t="shared" si="51"/>
      </c>
      <c r="I409" s="3">
        <f t="shared" si="52"/>
      </c>
    </row>
    <row r="410" spans="2:9" ht="12">
      <c r="B410" s="1">
        <f t="shared" si="53"/>
      </c>
      <c r="C410" s="7">
        <f t="shared" si="54"/>
      </c>
      <c r="D410" s="3">
        <f t="shared" si="55"/>
      </c>
      <c r="E410" s="3">
        <f t="shared" si="48"/>
      </c>
      <c r="F410" s="3">
        <f t="shared" si="49"/>
      </c>
      <c r="G410" s="3">
        <f t="shared" si="50"/>
      </c>
      <c r="H410" s="3">
        <f t="shared" si="51"/>
      </c>
      <c r="I410" s="3">
        <f t="shared" si="52"/>
      </c>
    </row>
    <row r="411" spans="2:9" ht="12">
      <c r="B411" s="1">
        <f t="shared" si="53"/>
      </c>
      <c r="C411" s="7">
        <f t="shared" si="54"/>
      </c>
      <c r="D411" s="3">
        <f t="shared" si="55"/>
      </c>
      <c r="E411" s="3">
        <f t="shared" si="48"/>
      </c>
      <c r="F411" s="3">
        <f t="shared" si="49"/>
      </c>
      <c r="G411" s="3">
        <f t="shared" si="50"/>
      </c>
      <c r="H411" s="3">
        <f t="shared" si="51"/>
      </c>
      <c r="I411" s="3">
        <f t="shared" si="52"/>
      </c>
    </row>
    <row r="412" spans="2:9" ht="12">
      <c r="B412" s="1">
        <f t="shared" si="53"/>
      </c>
      <c r="C412" s="7">
        <f t="shared" si="54"/>
      </c>
      <c r="D412" s="3">
        <f t="shared" si="55"/>
      </c>
      <c r="E412" s="3">
        <f t="shared" si="48"/>
      </c>
      <c r="F412" s="3">
        <f t="shared" si="49"/>
      </c>
      <c r="G412" s="3">
        <f t="shared" si="50"/>
      </c>
      <c r="H412" s="3">
        <f t="shared" si="51"/>
      </c>
      <c r="I412" s="3">
        <f t="shared" si="52"/>
      </c>
    </row>
    <row r="413" spans="2:9" ht="12">
      <c r="B413" s="1">
        <f t="shared" si="53"/>
      </c>
      <c r="C413" s="7">
        <f t="shared" si="54"/>
      </c>
      <c r="D413" s="3">
        <f t="shared" si="55"/>
      </c>
      <c r="E413" s="3">
        <f t="shared" si="48"/>
      </c>
      <c r="F413" s="3">
        <f t="shared" si="49"/>
      </c>
      <c r="G413" s="3">
        <f t="shared" si="50"/>
      </c>
      <c r="H413" s="3">
        <f t="shared" si="51"/>
      </c>
      <c r="I413" s="3">
        <f t="shared" si="52"/>
      </c>
    </row>
    <row r="414" spans="2:9" ht="12">
      <c r="B414" s="1">
        <f t="shared" si="53"/>
      </c>
      <c r="C414" s="7">
        <f t="shared" si="54"/>
      </c>
      <c r="D414" s="3">
        <f t="shared" si="55"/>
      </c>
      <c r="E414" s="3">
        <f t="shared" si="48"/>
      </c>
      <c r="F414" s="3">
        <f t="shared" si="49"/>
      </c>
      <c r="G414" s="3">
        <f t="shared" si="50"/>
      </c>
      <c r="H414" s="3">
        <f t="shared" si="51"/>
      </c>
      <c r="I414" s="3">
        <f t="shared" si="52"/>
      </c>
    </row>
    <row r="415" spans="2:9" ht="12">
      <c r="B415" s="1">
        <f t="shared" si="53"/>
      </c>
      <c r="C415" s="7">
        <f t="shared" si="54"/>
      </c>
      <c r="D415" s="3">
        <f t="shared" si="55"/>
      </c>
      <c r="E415" s="3">
        <f t="shared" si="48"/>
      </c>
      <c r="F415" s="3">
        <f t="shared" si="49"/>
      </c>
      <c r="G415" s="3">
        <f t="shared" si="50"/>
      </c>
      <c r="H415" s="3">
        <f t="shared" si="51"/>
      </c>
      <c r="I415" s="3">
        <f t="shared" si="52"/>
      </c>
    </row>
    <row r="416" spans="2:9" ht="12">
      <c r="B416" s="1">
        <f t="shared" si="53"/>
      </c>
      <c r="C416" s="7">
        <f t="shared" si="54"/>
      </c>
      <c r="D416" s="3">
        <f t="shared" si="55"/>
      </c>
      <c r="E416" s="3">
        <f t="shared" si="48"/>
      </c>
      <c r="F416" s="3">
        <f t="shared" si="49"/>
      </c>
      <c r="G416" s="3">
        <f t="shared" si="50"/>
      </c>
      <c r="H416" s="3">
        <f t="shared" si="51"/>
      </c>
      <c r="I416" s="3">
        <f t="shared" si="52"/>
      </c>
    </row>
    <row r="417" spans="2:9" ht="12">
      <c r="B417" s="1">
        <f t="shared" si="53"/>
      </c>
      <c r="C417" s="7">
        <f t="shared" si="54"/>
      </c>
      <c r="D417" s="3">
        <f t="shared" si="55"/>
      </c>
      <c r="E417" s="3">
        <f t="shared" si="48"/>
      </c>
      <c r="F417" s="3">
        <f t="shared" si="49"/>
      </c>
      <c r="G417" s="3">
        <f t="shared" si="50"/>
      </c>
      <c r="H417" s="3">
        <f t="shared" si="51"/>
      </c>
      <c r="I417" s="3">
        <f t="shared" si="52"/>
      </c>
    </row>
    <row r="418" spans="2:9" ht="12">
      <c r="B418" s="1">
        <f t="shared" si="53"/>
      </c>
      <c r="C418" s="7">
        <f t="shared" si="54"/>
      </c>
      <c r="D418" s="3">
        <f t="shared" si="55"/>
      </c>
      <c r="E418" s="3">
        <f t="shared" si="48"/>
      </c>
      <c r="F418" s="3">
        <f t="shared" si="49"/>
      </c>
      <c r="G418" s="3">
        <f t="shared" si="50"/>
      </c>
      <c r="H418" s="3">
        <f t="shared" si="51"/>
      </c>
      <c r="I418" s="3">
        <f t="shared" si="52"/>
      </c>
    </row>
    <row r="419" spans="2:9" ht="12">
      <c r="B419" s="1">
        <f t="shared" si="53"/>
      </c>
      <c r="C419" s="7">
        <f t="shared" si="54"/>
      </c>
      <c r="D419" s="3">
        <f t="shared" si="55"/>
      </c>
      <c r="E419" s="3">
        <f t="shared" si="48"/>
      </c>
      <c r="F419" s="3">
        <f t="shared" si="49"/>
      </c>
      <c r="G419" s="3">
        <f t="shared" si="50"/>
      </c>
      <c r="H419" s="3">
        <f t="shared" si="51"/>
      </c>
      <c r="I419" s="3">
        <f t="shared" si="52"/>
      </c>
    </row>
    <row r="420" spans="2:9" ht="12">
      <c r="B420" s="1">
        <f t="shared" si="53"/>
      </c>
      <c r="C420" s="7">
        <f t="shared" si="54"/>
      </c>
      <c r="D420" s="3">
        <f t="shared" si="55"/>
      </c>
      <c r="E420" s="3">
        <f t="shared" si="48"/>
      </c>
      <c r="F420" s="3">
        <f t="shared" si="49"/>
      </c>
      <c r="G420" s="3">
        <f t="shared" si="50"/>
      </c>
      <c r="H420" s="3">
        <f t="shared" si="51"/>
      </c>
      <c r="I420" s="3">
        <f t="shared" si="52"/>
      </c>
    </row>
    <row r="421" spans="2:9" ht="12">
      <c r="B421" s="1">
        <f t="shared" si="53"/>
      </c>
      <c r="C421" s="7">
        <f t="shared" si="54"/>
      </c>
      <c r="D421" s="3">
        <f t="shared" si="55"/>
      </c>
      <c r="E421" s="3">
        <f t="shared" si="48"/>
      </c>
      <c r="F421" s="3">
        <f t="shared" si="49"/>
      </c>
      <c r="G421" s="3">
        <f t="shared" si="50"/>
      </c>
      <c r="H421" s="3">
        <f t="shared" si="51"/>
      </c>
      <c r="I421" s="3">
        <f t="shared" si="52"/>
      </c>
    </row>
    <row r="422" spans="2:9" ht="12">
      <c r="B422" s="1">
        <f t="shared" si="53"/>
      </c>
      <c r="C422" s="7">
        <f t="shared" si="54"/>
      </c>
      <c r="D422" s="3">
        <f t="shared" si="55"/>
      </c>
      <c r="E422" s="3">
        <f t="shared" si="48"/>
      </c>
      <c r="F422" s="3">
        <f t="shared" si="49"/>
      </c>
      <c r="G422" s="3">
        <f t="shared" si="50"/>
      </c>
      <c r="H422" s="3">
        <f t="shared" si="51"/>
      </c>
      <c r="I422" s="3">
        <f t="shared" si="52"/>
      </c>
    </row>
    <row r="423" spans="2:9" ht="12">
      <c r="B423" s="1">
        <f t="shared" si="53"/>
      </c>
      <c r="C423" s="7">
        <f t="shared" si="54"/>
      </c>
      <c r="D423" s="3">
        <f t="shared" si="55"/>
      </c>
      <c r="E423" s="3">
        <f t="shared" si="48"/>
      </c>
      <c r="F423" s="3">
        <f t="shared" si="49"/>
      </c>
      <c r="G423" s="3">
        <f t="shared" si="50"/>
      </c>
      <c r="H423" s="3">
        <f t="shared" si="51"/>
      </c>
      <c r="I423" s="3">
        <f t="shared" si="52"/>
      </c>
    </row>
    <row r="424" spans="2:9" ht="12">
      <c r="B424" s="1">
        <f t="shared" si="53"/>
      </c>
      <c r="C424" s="7">
        <f t="shared" si="54"/>
      </c>
      <c r="D424" s="3">
        <f t="shared" si="55"/>
      </c>
      <c r="E424" s="3">
        <f t="shared" si="48"/>
      </c>
      <c r="F424" s="3">
        <f t="shared" si="49"/>
      </c>
      <c r="G424" s="3">
        <f t="shared" si="50"/>
      </c>
      <c r="H424" s="3">
        <f t="shared" si="51"/>
      </c>
      <c r="I424" s="3">
        <f t="shared" si="52"/>
      </c>
    </row>
    <row r="425" spans="2:9" ht="12">
      <c r="B425" s="1">
        <f t="shared" si="53"/>
      </c>
      <c r="C425" s="7">
        <f t="shared" si="54"/>
      </c>
      <c r="D425" s="3">
        <f t="shared" si="55"/>
      </c>
      <c r="E425" s="3">
        <f t="shared" si="48"/>
      </c>
      <c r="F425" s="3">
        <f t="shared" si="49"/>
      </c>
      <c r="G425" s="3">
        <f t="shared" si="50"/>
      </c>
      <c r="H425" s="3">
        <f t="shared" si="51"/>
      </c>
      <c r="I425" s="3">
        <f t="shared" si="52"/>
      </c>
    </row>
    <row r="426" spans="2:9" ht="12">
      <c r="B426" s="1">
        <f t="shared" si="53"/>
      </c>
      <c r="C426" s="7">
        <f t="shared" si="54"/>
      </c>
      <c r="D426" s="3">
        <f t="shared" si="55"/>
      </c>
      <c r="E426" s="3">
        <f t="shared" si="48"/>
      </c>
      <c r="F426" s="3">
        <f t="shared" si="49"/>
      </c>
      <c r="G426" s="3">
        <f t="shared" si="50"/>
      </c>
      <c r="H426" s="3">
        <f t="shared" si="51"/>
      </c>
      <c r="I426" s="3">
        <f t="shared" si="52"/>
      </c>
    </row>
    <row r="427" spans="2:9" ht="12">
      <c r="B427" s="1">
        <f t="shared" si="53"/>
      </c>
      <c r="C427" s="7">
        <f t="shared" si="54"/>
      </c>
      <c r="D427" s="3">
        <f t="shared" si="55"/>
      </c>
      <c r="E427" s="3">
        <f t="shared" si="48"/>
      </c>
      <c r="F427" s="3">
        <f t="shared" si="49"/>
      </c>
      <c r="G427" s="3">
        <f t="shared" si="50"/>
      </c>
      <c r="H427" s="3">
        <f t="shared" si="51"/>
      </c>
      <c r="I427" s="3">
        <f t="shared" si="52"/>
      </c>
    </row>
    <row r="428" spans="2:9" ht="12">
      <c r="B428" s="1">
        <f t="shared" si="53"/>
      </c>
      <c r="C428" s="7">
        <f t="shared" si="54"/>
      </c>
      <c r="D428" s="3">
        <f t="shared" si="55"/>
      </c>
      <c r="E428" s="3">
        <f t="shared" si="48"/>
      </c>
      <c r="F428" s="3">
        <f t="shared" si="49"/>
      </c>
      <c r="G428" s="3">
        <f t="shared" si="50"/>
      </c>
      <c r="H428" s="3">
        <f t="shared" si="51"/>
      </c>
      <c r="I428" s="3">
        <f t="shared" si="52"/>
      </c>
    </row>
    <row r="429" spans="2:9" ht="12">
      <c r="B429" s="1">
        <f t="shared" si="53"/>
      </c>
      <c r="C429" s="7">
        <f t="shared" si="54"/>
      </c>
      <c r="D429" s="3">
        <f t="shared" si="55"/>
      </c>
      <c r="E429" s="3">
        <f t="shared" si="48"/>
      </c>
      <c r="F429" s="3">
        <f t="shared" si="49"/>
      </c>
      <c r="G429" s="3">
        <f t="shared" si="50"/>
      </c>
      <c r="H429" s="3">
        <f t="shared" si="51"/>
      </c>
      <c r="I429" s="3">
        <f t="shared" si="52"/>
      </c>
    </row>
    <row r="430" spans="2:9" ht="12">
      <c r="B430" s="1">
        <f t="shared" si="53"/>
      </c>
      <c r="C430" s="7">
        <f t="shared" si="54"/>
      </c>
      <c r="D430" s="3">
        <f t="shared" si="55"/>
      </c>
      <c r="E430" s="3">
        <f t="shared" si="48"/>
      </c>
      <c r="F430" s="3">
        <f t="shared" si="49"/>
      </c>
      <c r="G430" s="3">
        <f t="shared" si="50"/>
      </c>
      <c r="H430" s="3">
        <f t="shared" si="51"/>
      </c>
      <c r="I430" s="3">
        <f t="shared" si="52"/>
      </c>
    </row>
    <row r="431" spans="2:9" ht="12">
      <c r="B431" s="1">
        <f t="shared" si="53"/>
      </c>
      <c r="C431" s="7">
        <f t="shared" si="54"/>
      </c>
      <c r="D431" s="3">
        <f t="shared" si="55"/>
      </c>
      <c r="E431" s="3">
        <f t="shared" si="48"/>
      </c>
      <c r="F431" s="3">
        <f t="shared" si="49"/>
      </c>
      <c r="G431" s="3">
        <f t="shared" si="50"/>
      </c>
      <c r="H431" s="3">
        <f t="shared" si="51"/>
      </c>
      <c r="I431" s="3">
        <f t="shared" si="52"/>
      </c>
    </row>
    <row r="432" spans="2:9" ht="12">
      <c r="B432" s="1">
        <f t="shared" si="53"/>
      </c>
      <c r="C432" s="7">
        <f t="shared" si="54"/>
      </c>
      <c r="D432" s="3">
        <f t="shared" si="55"/>
      </c>
      <c r="E432" s="3">
        <f t="shared" si="48"/>
      </c>
      <c r="F432" s="3">
        <f t="shared" si="49"/>
      </c>
      <c r="G432" s="3">
        <f t="shared" si="50"/>
      </c>
      <c r="H432" s="3">
        <f t="shared" si="51"/>
      </c>
      <c r="I432" s="3">
        <f t="shared" si="52"/>
      </c>
    </row>
    <row r="433" spans="2:9" ht="12">
      <c r="B433" s="1">
        <f t="shared" si="53"/>
      </c>
      <c r="C433" s="7">
        <f t="shared" si="54"/>
      </c>
      <c r="D433" s="3">
        <f t="shared" si="55"/>
      </c>
      <c r="E433" s="3">
        <f t="shared" si="48"/>
      </c>
      <c r="F433" s="3">
        <f t="shared" si="49"/>
      </c>
      <c r="G433" s="3">
        <f t="shared" si="50"/>
      </c>
      <c r="H433" s="3">
        <f t="shared" si="51"/>
      </c>
      <c r="I433" s="3">
        <f t="shared" si="52"/>
      </c>
    </row>
    <row r="434" spans="2:9" ht="12">
      <c r="B434" s="1">
        <f t="shared" si="53"/>
      </c>
      <c r="C434" s="7">
        <f t="shared" si="54"/>
      </c>
      <c r="D434" s="3">
        <f t="shared" si="55"/>
      </c>
      <c r="E434" s="3">
        <f t="shared" si="48"/>
      </c>
      <c r="F434" s="3">
        <f t="shared" si="49"/>
      </c>
      <c r="G434" s="3">
        <f t="shared" si="50"/>
      </c>
      <c r="H434" s="3">
        <f t="shared" si="51"/>
      </c>
      <c r="I434" s="3">
        <f t="shared" si="52"/>
      </c>
    </row>
    <row r="435" spans="2:9" ht="12">
      <c r="B435" s="1">
        <f t="shared" si="53"/>
      </c>
      <c r="C435" s="7">
        <f t="shared" si="54"/>
      </c>
      <c r="D435" s="3">
        <f t="shared" si="55"/>
      </c>
      <c r="E435" s="3">
        <f t="shared" si="48"/>
      </c>
      <c r="F435" s="3">
        <f t="shared" si="49"/>
      </c>
      <c r="G435" s="3">
        <f t="shared" si="50"/>
      </c>
      <c r="H435" s="3">
        <f t="shared" si="51"/>
      </c>
      <c r="I435" s="3">
        <f t="shared" si="52"/>
      </c>
    </row>
    <row r="436" spans="2:9" ht="12">
      <c r="B436" s="1">
        <f t="shared" si="53"/>
      </c>
      <c r="C436" s="7">
        <f t="shared" si="54"/>
      </c>
      <c r="D436" s="3">
        <f t="shared" si="55"/>
      </c>
      <c r="E436" s="3">
        <f t="shared" si="48"/>
      </c>
      <c r="F436" s="3">
        <f t="shared" si="49"/>
      </c>
      <c r="G436" s="3">
        <f t="shared" si="50"/>
      </c>
      <c r="H436" s="3">
        <f t="shared" si="51"/>
      </c>
      <c r="I436" s="3">
        <f t="shared" si="52"/>
      </c>
    </row>
    <row r="437" spans="2:9" ht="12">
      <c r="B437" s="1">
        <f t="shared" si="53"/>
      </c>
      <c r="C437" s="7">
        <f t="shared" si="54"/>
      </c>
      <c r="D437" s="3">
        <f t="shared" si="55"/>
      </c>
      <c r="E437" s="3">
        <f t="shared" si="48"/>
      </c>
      <c r="F437" s="3">
        <f t="shared" si="49"/>
      </c>
      <c r="G437" s="3">
        <f t="shared" si="50"/>
      </c>
      <c r="H437" s="3">
        <f t="shared" si="51"/>
      </c>
      <c r="I437" s="3">
        <f t="shared" si="52"/>
      </c>
    </row>
    <row r="438" spans="2:9" ht="12">
      <c r="B438" s="1">
        <f t="shared" si="53"/>
      </c>
      <c r="C438" s="7">
        <f t="shared" si="54"/>
      </c>
      <c r="D438" s="3">
        <f t="shared" si="55"/>
      </c>
      <c r="E438" s="3">
        <f t="shared" si="48"/>
      </c>
      <c r="F438" s="3">
        <f t="shared" si="49"/>
      </c>
      <c r="G438" s="3">
        <f t="shared" si="50"/>
      </c>
      <c r="H438" s="3">
        <f t="shared" si="51"/>
      </c>
      <c r="I438" s="3">
        <f t="shared" si="52"/>
      </c>
    </row>
    <row r="439" spans="2:9" ht="12">
      <c r="B439" s="1">
        <f t="shared" si="53"/>
      </c>
      <c r="C439" s="7">
        <f t="shared" si="54"/>
      </c>
      <c r="D439" s="3">
        <f t="shared" si="55"/>
      </c>
      <c r="E439" s="3">
        <f t="shared" si="48"/>
      </c>
      <c r="F439" s="3">
        <f t="shared" si="49"/>
      </c>
      <c r="G439" s="3">
        <f t="shared" si="50"/>
      </c>
      <c r="H439" s="3">
        <f t="shared" si="51"/>
      </c>
      <c r="I439" s="3">
        <f t="shared" si="52"/>
      </c>
    </row>
    <row r="440" spans="2:9" ht="12">
      <c r="B440" s="1">
        <f t="shared" si="53"/>
      </c>
      <c r="C440" s="7">
        <f t="shared" si="54"/>
      </c>
      <c r="D440" s="3">
        <f t="shared" si="55"/>
      </c>
      <c r="E440" s="3">
        <f t="shared" si="48"/>
      </c>
      <c r="F440" s="3">
        <f t="shared" si="49"/>
      </c>
      <c r="G440" s="3">
        <f t="shared" si="50"/>
      </c>
      <c r="H440" s="3">
        <f t="shared" si="51"/>
      </c>
      <c r="I440" s="3">
        <f t="shared" si="52"/>
      </c>
    </row>
    <row r="441" spans="2:9" ht="12">
      <c r="B441" s="1">
        <f t="shared" si="53"/>
      </c>
      <c r="C441" s="7">
        <f t="shared" si="54"/>
      </c>
      <c r="D441" s="3">
        <f t="shared" si="55"/>
      </c>
      <c r="E441" s="3">
        <f t="shared" si="48"/>
      </c>
      <c r="F441" s="3">
        <f t="shared" si="49"/>
      </c>
      <c r="G441" s="3">
        <f t="shared" si="50"/>
      </c>
      <c r="H441" s="3">
        <f t="shared" si="51"/>
      </c>
      <c r="I441" s="3">
        <f t="shared" si="52"/>
      </c>
    </row>
    <row r="442" spans="2:9" ht="12">
      <c r="B442" s="1">
        <f t="shared" si="53"/>
      </c>
      <c r="C442" s="7">
        <f t="shared" si="54"/>
      </c>
      <c r="D442" s="3">
        <f t="shared" si="55"/>
      </c>
      <c r="E442" s="3">
        <f t="shared" si="48"/>
      </c>
      <c r="F442" s="3">
        <f t="shared" si="49"/>
      </c>
      <c r="G442" s="3">
        <f t="shared" si="50"/>
      </c>
      <c r="H442" s="3">
        <f t="shared" si="51"/>
      </c>
      <c r="I442" s="3">
        <f t="shared" si="52"/>
      </c>
    </row>
    <row r="443" spans="2:9" ht="12">
      <c r="B443" s="1">
        <f t="shared" si="53"/>
      </c>
      <c r="C443" s="7">
        <f t="shared" si="54"/>
      </c>
      <c r="D443" s="3">
        <f t="shared" si="55"/>
      </c>
      <c r="E443" s="3">
        <f t="shared" si="48"/>
      </c>
      <c r="F443" s="3">
        <f t="shared" si="49"/>
      </c>
      <c r="G443" s="3">
        <f t="shared" si="50"/>
      </c>
      <c r="H443" s="3">
        <f t="shared" si="51"/>
      </c>
      <c r="I443" s="3">
        <f t="shared" si="52"/>
      </c>
    </row>
    <row r="444" spans="2:9" ht="12">
      <c r="B444" s="1">
        <f t="shared" si="53"/>
      </c>
      <c r="C444" s="7">
        <f t="shared" si="54"/>
      </c>
      <c r="D444" s="3">
        <f t="shared" si="55"/>
      </c>
      <c r="E444" s="3">
        <f t="shared" si="48"/>
      </c>
      <c r="F444" s="3">
        <f t="shared" si="49"/>
      </c>
      <c r="G444" s="3">
        <f t="shared" si="50"/>
      </c>
      <c r="H444" s="3">
        <f t="shared" si="51"/>
      </c>
      <c r="I444" s="3">
        <f t="shared" si="52"/>
      </c>
    </row>
    <row r="445" spans="2:9" ht="12">
      <c r="B445" s="1">
        <f t="shared" si="53"/>
      </c>
      <c r="C445" s="7">
        <f t="shared" si="54"/>
      </c>
      <c r="D445" s="3">
        <f t="shared" si="55"/>
      </c>
      <c r="E445" s="3">
        <f t="shared" si="48"/>
      </c>
      <c r="F445" s="3">
        <f t="shared" si="49"/>
      </c>
      <c r="G445" s="3">
        <f t="shared" si="50"/>
      </c>
      <c r="H445" s="3">
        <f t="shared" si="51"/>
      </c>
      <c r="I445" s="3">
        <f t="shared" si="52"/>
      </c>
    </row>
    <row r="446" spans="2:9" ht="12">
      <c r="B446" s="1">
        <f t="shared" si="53"/>
      </c>
      <c r="C446" s="7">
        <f t="shared" si="54"/>
      </c>
      <c r="D446" s="3">
        <f t="shared" si="55"/>
      </c>
      <c r="E446" s="3">
        <f t="shared" si="48"/>
      </c>
      <c r="F446" s="3">
        <f t="shared" si="49"/>
      </c>
      <c r="G446" s="3">
        <f t="shared" si="50"/>
      </c>
      <c r="H446" s="3">
        <f t="shared" si="51"/>
      </c>
      <c r="I446" s="3">
        <f t="shared" si="52"/>
      </c>
    </row>
    <row r="447" spans="2:9" ht="12">
      <c r="B447" s="1">
        <f t="shared" si="53"/>
      </c>
      <c r="C447" s="7">
        <f t="shared" si="54"/>
      </c>
      <c r="D447" s="3">
        <f t="shared" si="55"/>
      </c>
      <c r="E447" s="3">
        <f t="shared" si="48"/>
      </c>
      <c r="F447" s="3">
        <f t="shared" si="49"/>
      </c>
      <c r="G447" s="3">
        <f t="shared" si="50"/>
      </c>
      <c r="H447" s="3">
        <f t="shared" si="51"/>
      </c>
      <c r="I447" s="3">
        <f t="shared" si="52"/>
      </c>
    </row>
    <row r="448" spans="2:9" ht="12">
      <c r="B448" s="1">
        <f t="shared" si="53"/>
      </c>
      <c r="C448" s="7">
        <f t="shared" si="54"/>
      </c>
      <c r="D448" s="3">
        <f t="shared" si="55"/>
      </c>
      <c r="E448" s="3">
        <f t="shared" si="48"/>
      </c>
      <c r="F448" s="3">
        <f t="shared" si="49"/>
      </c>
      <c r="G448" s="3">
        <f t="shared" si="50"/>
      </c>
      <c r="H448" s="3">
        <f t="shared" si="51"/>
      </c>
      <c r="I448" s="3">
        <f t="shared" si="52"/>
      </c>
    </row>
    <row r="449" spans="2:9" ht="12">
      <c r="B449" s="1">
        <f t="shared" si="53"/>
      </c>
      <c r="C449" s="7">
        <f t="shared" si="54"/>
      </c>
      <c r="D449" s="3">
        <f t="shared" si="55"/>
      </c>
      <c r="E449" s="3">
        <f t="shared" si="48"/>
      </c>
      <c r="F449" s="3">
        <f t="shared" si="49"/>
      </c>
      <c r="G449" s="3">
        <f t="shared" si="50"/>
      </c>
      <c r="H449" s="3">
        <f t="shared" si="51"/>
      </c>
      <c r="I449" s="3">
        <f t="shared" si="52"/>
      </c>
    </row>
    <row r="450" spans="2:9" ht="12">
      <c r="B450" s="1">
        <f t="shared" si="53"/>
      </c>
      <c r="C450" s="7">
        <f t="shared" si="54"/>
      </c>
      <c r="D450" s="3">
        <f t="shared" si="55"/>
      </c>
      <c r="E450" s="3">
        <f t="shared" si="48"/>
      </c>
      <c r="F450" s="3">
        <f t="shared" si="49"/>
      </c>
      <c r="G450" s="3">
        <f t="shared" si="50"/>
      </c>
      <c r="H450" s="3">
        <f t="shared" si="51"/>
      </c>
      <c r="I450" s="3">
        <f t="shared" si="52"/>
      </c>
    </row>
    <row r="451" spans="2:9" ht="12">
      <c r="B451" s="1">
        <f t="shared" si="53"/>
      </c>
      <c r="C451" s="7">
        <f t="shared" si="54"/>
      </c>
      <c r="D451" s="3">
        <f t="shared" si="55"/>
      </c>
      <c r="E451" s="3">
        <f t="shared" si="48"/>
      </c>
      <c r="F451" s="3">
        <f t="shared" si="49"/>
      </c>
      <c r="G451" s="3">
        <f t="shared" si="50"/>
      </c>
      <c r="H451" s="3">
        <f t="shared" si="51"/>
      </c>
      <c r="I451" s="3">
        <f t="shared" si="52"/>
      </c>
    </row>
    <row r="452" spans="2:9" ht="12">
      <c r="B452" s="1">
        <f t="shared" si="53"/>
      </c>
      <c r="C452" s="7">
        <f t="shared" si="54"/>
      </c>
      <c r="D452" s="3">
        <f t="shared" si="55"/>
      </c>
      <c r="E452" s="3">
        <f t="shared" si="48"/>
      </c>
      <c r="F452" s="3">
        <f t="shared" si="49"/>
      </c>
      <c r="G452" s="3">
        <f t="shared" si="50"/>
      </c>
      <c r="H452" s="3">
        <f t="shared" si="51"/>
      </c>
      <c r="I452" s="3">
        <f t="shared" si="52"/>
      </c>
    </row>
    <row r="453" spans="2:9" ht="12">
      <c r="B453" s="1">
        <f t="shared" si="53"/>
      </c>
      <c r="C453" s="7">
        <f t="shared" si="54"/>
      </c>
      <c r="D453" s="3">
        <f t="shared" si="55"/>
      </c>
      <c r="E453" s="3">
        <f t="shared" si="48"/>
      </c>
      <c r="F453" s="3">
        <f t="shared" si="49"/>
      </c>
      <c r="G453" s="3">
        <f t="shared" si="50"/>
      </c>
      <c r="H453" s="3">
        <f t="shared" si="51"/>
      </c>
      <c r="I453" s="3">
        <f t="shared" si="52"/>
      </c>
    </row>
    <row r="454" spans="2:9" ht="12">
      <c r="B454" s="1">
        <f t="shared" si="53"/>
      </c>
      <c r="C454" s="7">
        <f t="shared" si="54"/>
      </c>
      <c r="D454" s="3">
        <f t="shared" si="55"/>
      </c>
      <c r="E454" s="3">
        <f t="shared" si="48"/>
      </c>
      <c r="F454" s="3">
        <f t="shared" si="49"/>
      </c>
      <c r="G454" s="3">
        <f t="shared" si="50"/>
      </c>
      <c r="H454" s="3">
        <f t="shared" si="51"/>
      </c>
      <c r="I454" s="3">
        <f t="shared" si="52"/>
      </c>
    </row>
    <row r="455" spans="2:9" ht="12">
      <c r="B455" s="1">
        <f t="shared" si="53"/>
      </c>
      <c r="C455" s="7">
        <f t="shared" si="54"/>
      </c>
      <c r="D455" s="3">
        <f t="shared" si="55"/>
      </c>
      <c r="E455" s="3">
        <f t="shared" si="48"/>
      </c>
      <c r="F455" s="3">
        <f t="shared" si="49"/>
      </c>
      <c r="G455" s="3">
        <f t="shared" si="50"/>
      </c>
      <c r="H455" s="3">
        <f t="shared" si="51"/>
      </c>
      <c r="I455" s="3">
        <f t="shared" si="52"/>
      </c>
    </row>
    <row r="456" spans="2:9" ht="12">
      <c r="B456" s="1">
        <f t="shared" si="53"/>
      </c>
      <c r="C456" s="7">
        <f t="shared" si="54"/>
      </c>
      <c r="D456" s="3">
        <f t="shared" si="55"/>
      </c>
      <c r="E456" s="3">
        <f t="shared" si="48"/>
      </c>
      <c r="F456" s="3">
        <f t="shared" si="49"/>
      </c>
      <c r="G456" s="3">
        <f t="shared" si="50"/>
      </c>
      <c r="H456" s="3">
        <f t="shared" si="51"/>
      </c>
      <c r="I456" s="3">
        <f t="shared" si="52"/>
      </c>
    </row>
    <row r="457" spans="2:9" ht="12">
      <c r="B457" s="1">
        <f t="shared" si="53"/>
      </c>
      <c r="C457" s="7">
        <f t="shared" si="54"/>
      </c>
      <c r="D457" s="3">
        <f t="shared" si="55"/>
      </c>
      <c r="E457" s="3">
        <f t="shared" si="48"/>
      </c>
      <c r="F457" s="3">
        <f t="shared" si="49"/>
      </c>
      <c r="G457" s="3">
        <f t="shared" si="50"/>
      </c>
      <c r="H457" s="3">
        <f t="shared" si="51"/>
      </c>
      <c r="I457" s="3">
        <f t="shared" si="52"/>
      </c>
    </row>
    <row r="458" spans="2:9" ht="12">
      <c r="B458" s="1">
        <f t="shared" si="53"/>
      </c>
      <c r="C458" s="7">
        <f t="shared" si="54"/>
      </c>
      <c r="D458" s="3">
        <f t="shared" si="55"/>
      </c>
      <c r="E458" s="3">
        <f t="shared" si="48"/>
      </c>
      <c r="F458" s="3">
        <f t="shared" si="49"/>
      </c>
      <c r="G458" s="3">
        <f t="shared" si="50"/>
      </c>
      <c r="H458" s="3">
        <f t="shared" si="51"/>
      </c>
      <c r="I458" s="3">
        <f t="shared" si="52"/>
      </c>
    </row>
    <row r="459" spans="2:9" ht="12">
      <c r="B459" s="1">
        <f t="shared" si="53"/>
      </c>
      <c r="C459" s="7">
        <f t="shared" si="54"/>
      </c>
      <c r="D459" s="3">
        <f t="shared" si="55"/>
      </c>
      <c r="E459" s="3">
        <f t="shared" si="48"/>
      </c>
      <c r="F459" s="3">
        <f t="shared" si="49"/>
      </c>
      <c r="G459" s="3">
        <f t="shared" si="50"/>
      </c>
      <c r="H459" s="3">
        <f t="shared" si="51"/>
      </c>
      <c r="I459" s="3">
        <f t="shared" si="52"/>
      </c>
    </row>
    <row r="460" spans="2:9" ht="12">
      <c r="B460" s="1">
        <f t="shared" si="53"/>
      </c>
      <c r="C460" s="7">
        <f t="shared" si="54"/>
      </c>
      <c r="D460" s="3">
        <f t="shared" si="55"/>
      </c>
      <c r="E460" s="3">
        <f t="shared" si="48"/>
      </c>
      <c r="F460" s="3">
        <f t="shared" si="49"/>
      </c>
      <c r="G460" s="3">
        <f t="shared" si="50"/>
      </c>
      <c r="H460" s="3">
        <f t="shared" si="51"/>
      </c>
      <c r="I460" s="3">
        <f t="shared" si="52"/>
      </c>
    </row>
    <row r="461" spans="2:9" ht="12">
      <c r="B461" s="1">
        <f t="shared" si="53"/>
      </c>
      <c r="C461" s="7">
        <f t="shared" si="54"/>
      </c>
      <c r="D461" s="3">
        <f t="shared" si="55"/>
      </c>
      <c r="E461" s="3">
        <f t="shared" si="48"/>
      </c>
      <c r="F461" s="3">
        <f t="shared" si="49"/>
      </c>
      <c r="G461" s="3">
        <f t="shared" si="50"/>
      </c>
      <c r="H461" s="3">
        <f t="shared" si="51"/>
      </c>
      <c r="I461" s="3">
        <f t="shared" si="52"/>
      </c>
    </row>
    <row r="462" spans="2:9" ht="12">
      <c r="B462" s="1">
        <f t="shared" si="53"/>
      </c>
      <c r="C462" s="7">
        <f t="shared" si="54"/>
      </c>
      <c r="D462" s="3">
        <f t="shared" si="55"/>
      </c>
      <c r="E462" s="3">
        <f t="shared" si="48"/>
      </c>
      <c r="F462" s="3">
        <f t="shared" si="49"/>
      </c>
      <c r="G462" s="3">
        <f t="shared" si="50"/>
      </c>
      <c r="H462" s="3">
        <f t="shared" si="51"/>
      </c>
      <c r="I462" s="3">
        <f t="shared" si="52"/>
      </c>
    </row>
    <row r="463" spans="2:9" ht="12">
      <c r="B463" s="1">
        <f t="shared" si="53"/>
      </c>
      <c r="C463" s="7">
        <f t="shared" si="54"/>
      </c>
      <c r="D463" s="3">
        <f t="shared" si="55"/>
      </c>
      <c r="E463" s="3">
        <f t="shared" si="48"/>
      </c>
      <c r="F463" s="3">
        <f t="shared" si="49"/>
      </c>
      <c r="G463" s="3">
        <f t="shared" si="50"/>
      </c>
      <c r="H463" s="3">
        <f t="shared" si="51"/>
      </c>
      <c r="I463" s="3">
        <f t="shared" si="52"/>
      </c>
    </row>
    <row r="464" spans="2:9" ht="12">
      <c r="B464" s="1">
        <f t="shared" si="53"/>
      </c>
      <c r="C464" s="7">
        <f t="shared" si="54"/>
      </c>
      <c r="D464" s="3">
        <f t="shared" si="55"/>
      </c>
      <c r="E464" s="3">
        <f t="shared" si="48"/>
      </c>
      <c r="F464" s="3">
        <f t="shared" si="49"/>
      </c>
      <c r="G464" s="3">
        <f t="shared" si="50"/>
      </c>
      <c r="H464" s="3">
        <f t="shared" si="51"/>
      </c>
      <c r="I464" s="3">
        <f t="shared" si="52"/>
      </c>
    </row>
    <row r="465" spans="2:9" ht="12">
      <c r="B465" s="1">
        <f t="shared" si="53"/>
      </c>
      <c r="C465" s="7">
        <f t="shared" si="54"/>
      </c>
      <c r="D465" s="3">
        <f t="shared" si="55"/>
      </c>
      <c r="E465" s="3">
        <f t="shared" si="48"/>
      </c>
      <c r="F465" s="3">
        <f t="shared" si="49"/>
      </c>
      <c r="G465" s="3">
        <f t="shared" si="50"/>
      </c>
      <c r="H465" s="3">
        <f t="shared" si="51"/>
      </c>
      <c r="I465" s="3">
        <f t="shared" si="52"/>
      </c>
    </row>
    <row r="466" spans="2:9" ht="12">
      <c r="B466" s="1">
        <f t="shared" si="53"/>
      </c>
      <c r="C466" s="7">
        <f t="shared" si="54"/>
      </c>
      <c r="D466" s="3">
        <f t="shared" si="55"/>
      </c>
      <c r="E466" s="3">
        <f t="shared" si="48"/>
      </c>
      <c r="F466" s="3">
        <f t="shared" si="49"/>
      </c>
      <c r="G466" s="3">
        <f t="shared" si="50"/>
      </c>
      <c r="H466" s="3">
        <f t="shared" si="51"/>
      </c>
      <c r="I466" s="3">
        <f t="shared" si="52"/>
      </c>
    </row>
    <row r="467" spans="2:9" ht="12">
      <c r="B467" s="1">
        <f t="shared" si="53"/>
      </c>
      <c r="C467" s="7">
        <f t="shared" si="54"/>
      </c>
      <c r="D467" s="3">
        <f t="shared" si="55"/>
      </c>
      <c r="E467" s="3">
        <f t="shared" si="48"/>
      </c>
      <c r="F467" s="3">
        <f t="shared" si="49"/>
      </c>
      <c r="G467" s="3">
        <f t="shared" si="50"/>
      </c>
      <c r="H467" s="3">
        <f t="shared" si="51"/>
      </c>
      <c r="I467" s="3">
        <f t="shared" si="52"/>
      </c>
    </row>
    <row r="468" spans="2:9" ht="12">
      <c r="B468" s="1">
        <f t="shared" si="53"/>
      </c>
      <c r="C468" s="7">
        <f t="shared" si="54"/>
      </c>
      <c r="D468" s="3">
        <f t="shared" si="55"/>
      </c>
      <c r="E468" s="3">
        <f aca="true" t="shared" si="56" ref="E468:E531">_xlfn.IFERROR(IF(B468&gt;$D$14,"",IF(D468=I467,0,IF(I467-D468&lt;$D$15,I467-D468,$D$15))),"")</f>
      </c>
      <c r="F468" s="3">
        <f aca="true" t="shared" si="57" ref="F468:F531">_xlfn.IFERROR(IF(B468&gt;$D$14,"",D468+E468),"")</f>
      </c>
      <c r="G468" s="3">
        <f t="shared" si="50"/>
      </c>
      <c r="H468" s="3">
        <f t="shared" si="51"/>
      </c>
      <c r="I468" s="3">
        <f t="shared" si="52"/>
      </c>
    </row>
    <row r="469" spans="2:9" ht="12">
      <c r="B469" s="1">
        <f t="shared" si="53"/>
      </c>
      <c r="C469" s="7">
        <f t="shared" si="54"/>
      </c>
      <c r="D469" s="3">
        <f t="shared" si="55"/>
      </c>
      <c r="E469" s="3">
        <f t="shared" si="56"/>
      </c>
      <c r="F469" s="3">
        <f t="shared" si="57"/>
      </c>
      <c r="G469" s="3">
        <f aca="true" t="shared" si="58" ref="G469:G532">_xlfn.IFERROR(IF(B469&gt;$D$14,"",IF(C469=$D$11,0,I468*$D$12/12)),"")</f>
      </c>
      <c r="H469" s="3">
        <f aca="true" t="shared" si="59" ref="H469:H532">_xlfn.IFERROR(IF(B469&gt;$D$14,"",F469-G469),"")</f>
      </c>
      <c r="I469" s="3">
        <f aca="true" t="shared" si="60" ref="I469:I532">_xlfn.IFERROR(IF(B469&gt;$D$14,"",IF(F469=I468,0,I468-H469)),"")</f>
      </c>
    </row>
    <row r="470" spans="2:9" ht="12">
      <c r="B470" s="1">
        <f aca="true" t="shared" si="61" ref="B470:B533">_xlfn.IFERROR(IF($D$14="","",IF(OR(B469=$D$14,I469=0),"",B469+1)),"")</f>
      </c>
      <c r="C470" s="7">
        <f aca="true" t="shared" si="62" ref="C470:C533">_xlfn.IFERROR(IF(AND($D$16="End",B470&lt;=$D$14),EOMONTH(C469,1),IF(B470&gt;$D$14,"",DATE(YEAR(C469),MONTH(C469)+1,DAY(C469)))),"")</f>
      </c>
      <c r="D470" s="3">
        <f aca="true" t="shared" si="63" ref="D470:D533">_xlfn.IFERROR(IF(B470&gt;$D$14,"",IF(PMT($D$12/12,$D$14,-$D$10,,IF($D$16="Beginning",1,0))+$D$15&gt;I469*(1+$D$12/12),IF(D469&lt;I469,D469,I469),PMT($D$12/12,$D$14,-$D$10,,IF($D$16="Beginning",1,0)))),"")</f>
      </c>
      <c r="E470" s="3">
        <f t="shared" si="56"/>
      </c>
      <c r="F470" s="3">
        <f t="shared" si="57"/>
      </c>
      <c r="G470" s="3">
        <f t="shared" si="58"/>
      </c>
      <c r="H470" s="3">
        <f t="shared" si="59"/>
      </c>
      <c r="I470" s="3">
        <f t="shared" si="60"/>
      </c>
    </row>
    <row r="471" spans="2:9" ht="12">
      <c r="B471" s="1">
        <f t="shared" si="61"/>
      </c>
      <c r="C471" s="7">
        <f t="shared" si="62"/>
      </c>
      <c r="D471" s="3">
        <f t="shared" si="63"/>
      </c>
      <c r="E471" s="3">
        <f t="shared" si="56"/>
      </c>
      <c r="F471" s="3">
        <f t="shared" si="57"/>
      </c>
      <c r="G471" s="3">
        <f t="shared" si="58"/>
      </c>
      <c r="H471" s="3">
        <f t="shared" si="59"/>
      </c>
      <c r="I471" s="3">
        <f t="shared" si="60"/>
      </c>
    </row>
    <row r="472" spans="2:9" ht="12">
      <c r="B472" s="1">
        <f t="shared" si="61"/>
      </c>
      <c r="C472" s="7">
        <f t="shared" si="62"/>
      </c>
      <c r="D472" s="3">
        <f t="shared" si="63"/>
      </c>
      <c r="E472" s="3">
        <f t="shared" si="56"/>
      </c>
      <c r="F472" s="3">
        <f t="shared" si="57"/>
      </c>
      <c r="G472" s="3">
        <f t="shared" si="58"/>
      </c>
      <c r="H472" s="3">
        <f t="shared" si="59"/>
      </c>
      <c r="I472" s="3">
        <f t="shared" si="60"/>
      </c>
    </row>
    <row r="473" spans="2:9" ht="12">
      <c r="B473" s="1">
        <f t="shared" si="61"/>
      </c>
      <c r="C473" s="7">
        <f t="shared" si="62"/>
      </c>
      <c r="D473" s="3">
        <f t="shared" si="63"/>
      </c>
      <c r="E473" s="3">
        <f t="shared" si="56"/>
      </c>
      <c r="F473" s="3">
        <f t="shared" si="57"/>
      </c>
      <c r="G473" s="3">
        <f t="shared" si="58"/>
      </c>
      <c r="H473" s="3">
        <f t="shared" si="59"/>
      </c>
      <c r="I473" s="3">
        <f t="shared" si="60"/>
      </c>
    </row>
    <row r="474" spans="2:9" ht="12">
      <c r="B474" s="1">
        <f t="shared" si="61"/>
      </c>
      <c r="C474" s="7">
        <f t="shared" si="62"/>
      </c>
      <c r="D474" s="3">
        <f t="shared" si="63"/>
      </c>
      <c r="E474" s="3">
        <f t="shared" si="56"/>
      </c>
      <c r="F474" s="3">
        <f t="shared" si="57"/>
      </c>
      <c r="G474" s="3">
        <f t="shared" si="58"/>
      </c>
      <c r="H474" s="3">
        <f t="shared" si="59"/>
      </c>
      <c r="I474" s="3">
        <f t="shared" si="60"/>
      </c>
    </row>
    <row r="475" spans="2:9" ht="12">
      <c r="B475" s="1">
        <f t="shared" si="61"/>
      </c>
      <c r="C475" s="7">
        <f t="shared" si="62"/>
      </c>
      <c r="D475" s="3">
        <f t="shared" si="63"/>
      </c>
      <c r="E475" s="3">
        <f t="shared" si="56"/>
      </c>
      <c r="F475" s="3">
        <f t="shared" si="57"/>
      </c>
      <c r="G475" s="3">
        <f t="shared" si="58"/>
      </c>
      <c r="H475" s="3">
        <f t="shared" si="59"/>
      </c>
      <c r="I475" s="3">
        <f t="shared" si="60"/>
      </c>
    </row>
    <row r="476" spans="2:9" ht="12">
      <c r="B476" s="1">
        <f t="shared" si="61"/>
      </c>
      <c r="C476" s="7">
        <f t="shared" si="62"/>
      </c>
      <c r="D476" s="3">
        <f t="shared" si="63"/>
      </c>
      <c r="E476" s="3">
        <f t="shared" si="56"/>
      </c>
      <c r="F476" s="3">
        <f t="shared" si="57"/>
      </c>
      <c r="G476" s="3">
        <f t="shared" si="58"/>
      </c>
      <c r="H476" s="3">
        <f t="shared" si="59"/>
      </c>
      <c r="I476" s="3">
        <f t="shared" si="60"/>
      </c>
    </row>
    <row r="477" spans="2:9" ht="12">
      <c r="B477" s="1">
        <f t="shared" si="61"/>
      </c>
      <c r="C477" s="7">
        <f t="shared" si="62"/>
      </c>
      <c r="D477" s="3">
        <f t="shared" si="63"/>
      </c>
      <c r="E477" s="3">
        <f t="shared" si="56"/>
      </c>
      <c r="F477" s="3">
        <f t="shared" si="57"/>
      </c>
      <c r="G477" s="3">
        <f t="shared" si="58"/>
      </c>
      <c r="H477" s="3">
        <f t="shared" si="59"/>
      </c>
      <c r="I477" s="3">
        <f t="shared" si="60"/>
      </c>
    </row>
    <row r="478" spans="2:9" ht="12">
      <c r="B478" s="1">
        <f t="shared" si="61"/>
      </c>
      <c r="C478" s="7">
        <f t="shared" si="62"/>
      </c>
      <c r="D478" s="3">
        <f t="shared" si="63"/>
      </c>
      <c r="E478" s="3">
        <f t="shared" si="56"/>
      </c>
      <c r="F478" s="3">
        <f t="shared" si="57"/>
      </c>
      <c r="G478" s="3">
        <f t="shared" si="58"/>
      </c>
      <c r="H478" s="3">
        <f t="shared" si="59"/>
      </c>
      <c r="I478" s="3">
        <f t="shared" si="60"/>
      </c>
    </row>
    <row r="479" spans="2:9" ht="12">
      <c r="B479" s="1">
        <f t="shared" si="61"/>
      </c>
      <c r="C479" s="7">
        <f t="shared" si="62"/>
      </c>
      <c r="D479" s="3">
        <f t="shared" si="63"/>
      </c>
      <c r="E479" s="3">
        <f t="shared" si="56"/>
      </c>
      <c r="F479" s="3">
        <f t="shared" si="57"/>
      </c>
      <c r="G479" s="3">
        <f t="shared" si="58"/>
      </c>
      <c r="H479" s="3">
        <f t="shared" si="59"/>
      </c>
      <c r="I479" s="3">
        <f t="shared" si="60"/>
      </c>
    </row>
    <row r="480" spans="2:9" ht="12">
      <c r="B480" s="1">
        <f t="shared" si="61"/>
      </c>
      <c r="C480" s="7">
        <f t="shared" si="62"/>
      </c>
      <c r="D480" s="3">
        <f t="shared" si="63"/>
      </c>
      <c r="E480" s="3">
        <f t="shared" si="56"/>
      </c>
      <c r="F480" s="3">
        <f t="shared" si="57"/>
      </c>
      <c r="G480" s="3">
        <f t="shared" si="58"/>
      </c>
      <c r="H480" s="3">
        <f t="shared" si="59"/>
      </c>
      <c r="I480" s="3">
        <f t="shared" si="60"/>
      </c>
    </row>
    <row r="481" spans="2:9" ht="12">
      <c r="B481" s="1">
        <f t="shared" si="61"/>
      </c>
      <c r="C481" s="7">
        <f t="shared" si="62"/>
      </c>
      <c r="D481" s="3">
        <f t="shared" si="63"/>
      </c>
      <c r="E481" s="3">
        <f t="shared" si="56"/>
      </c>
      <c r="F481" s="3">
        <f t="shared" si="57"/>
      </c>
      <c r="G481" s="3">
        <f t="shared" si="58"/>
      </c>
      <c r="H481" s="3">
        <f t="shared" si="59"/>
      </c>
      <c r="I481" s="3">
        <f t="shared" si="60"/>
      </c>
    </row>
    <row r="482" spans="2:9" ht="12">
      <c r="B482" s="1">
        <f t="shared" si="61"/>
      </c>
      <c r="C482" s="7">
        <f t="shared" si="62"/>
      </c>
      <c r="D482" s="3">
        <f t="shared" si="63"/>
      </c>
      <c r="E482" s="3">
        <f t="shared" si="56"/>
      </c>
      <c r="F482" s="3">
        <f t="shared" si="57"/>
      </c>
      <c r="G482" s="3">
        <f t="shared" si="58"/>
      </c>
      <c r="H482" s="3">
        <f t="shared" si="59"/>
      </c>
      <c r="I482" s="3">
        <f t="shared" si="60"/>
      </c>
    </row>
    <row r="483" spans="2:9" ht="12">
      <c r="B483" s="1">
        <f t="shared" si="61"/>
      </c>
      <c r="C483" s="7">
        <f t="shared" si="62"/>
      </c>
      <c r="D483" s="3">
        <f t="shared" si="63"/>
      </c>
      <c r="E483" s="3">
        <f t="shared" si="56"/>
      </c>
      <c r="F483" s="3">
        <f t="shared" si="57"/>
      </c>
      <c r="G483" s="3">
        <f t="shared" si="58"/>
      </c>
      <c r="H483" s="3">
        <f t="shared" si="59"/>
      </c>
      <c r="I483" s="3">
        <f t="shared" si="60"/>
      </c>
    </row>
    <row r="484" spans="2:9" ht="12">
      <c r="B484" s="1">
        <f t="shared" si="61"/>
      </c>
      <c r="C484" s="7">
        <f t="shared" si="62"/>
      </c>
      <c r="D484" s="3">
        <f t="shared" si="63"/>
      </c>
      <c r="E484" s="3">
        <f t="shared" si="56"/>
      </c>
      <c r="F484" s="3">
        <f t="shared" si="57"/>
      </c>
      <c r="G484" s="3">
        <f t="shared" si="58"/>
      </c>
      <c r="H484" s="3">
        <f t="shared" si="59"/>
      </c>
      <c r="I484" s="3">
        <f t="shared" si="60"/>
      </c>
    </row>
    <row r="485" spans="2:9" ht="12">
      <c r="B485" s="1">
        <f t="shared" si="61"/>
      </c>
      <c r="C485" s="7">
        <f t="shared" si="62"/>
      </c>
      <c r="D485" s="3">
        <f t="shared" si="63"/>
      </c>
      <c r="E485" s="3">
        <f t="shared" si="56"/>
      </c>
      <c r="F485" s="3">
        <f t="shared" si="57"/>
      </c>
      <c r="G485" s="3">
        <f t="shared" si="58"/>
      </c>
      <c r="H485" s="3">
        <f t="shared" si="59"/>
      </c>
      <c r="I485" s="3">
        <f t="shared" si="60"/>
      </c>
    </row>
    <row r="486" spans="2:9" ht="12">
      <c r="B486" s="1">
        <f t="shared" si="61"/>
      </c>
      <c r="C486" s="7">
        <f t="shared" si="62"/>
      </c>
      <c r="D486" s="3">
        <f t="shared" si="63"/>
      </c>
      <c r="E486" s="3">
        <f t="shared" si="56"/>
      </c>
      <c r="F486" s="3">
        <f t="shared" si="57"/>
      </c>
      <c r="G486" s="3">
        <f t="shared" si="58"/>
      </c>
      <c r="H486" s="3">
        <f t="shared" si="59"/>
      </c>
      <c r="I486" s="3">
        <f t="shared" si="60"/>
      </c>
    </row>
    <row r="487" spans="2:9" ht="12">
      <c r="B487" s="1">
        <f t="shared" si="61"/>
      </c>
      <c r="C487" s="7">
        <f t="shared" si="62"/>
      </c>
      <c r="D487" s="3">
        <f t="shared" si="63"/>
      </c>
      <c r="E487" s="3">
        <f t="shared" si="56"/>
      </c>
      <c r="F487" s="3">
        <f t="shared" si="57"/>
      </c>
      <c r="G487" s="3">
        <f t="shared" si="58"/>
      </c>
      <c r="H487" s="3">
        <f t="shared" si="59"/>
      </c>
      <c r="I487" s="3">
        <f t="shared" si="60"/>
      </c>
    </row>
    <row r="488" spans="2:9" ht="12">
      <c r="B488" s="1">
        <f t="shared" si="61"/>
      </c>
      <c r="C488" s="7">
        <f t="shared" si="62"/>
      </c>
      <c r="D488" s="3">
        <f t="shared" si="63"/>
      </c>
      <c r="E488" s="3">
        <f t="shared" si="56"/>
      </c>
      <c r="F488" s="3">
        <f t="shared" si="57"/>
      </c>
      <c r="G488" s="3">
        <f t="shared" si="58"/>
      </c>
      <c r="H488" s="3">
        <f t="shared" si="59"/>
      </c>
      <c r="I488" s="3">
        <f t="shared" si="60"/>
      </c>
    </row>
    <row r="489" spans="2:9" ht="12">
      <c r="B489" s="1">
        <f t="shared" si="61"/>
      </c>
      <c r="C489" s="7">
        <f t="shared" si="62"/>
      </c>
      <c r="D489" s="3">
        <f t="shared" si="63"/>
      </c>
      <c r="E489" s="3">
        <f t="shared" si="56"/>
      </c>
      <c r="F489" s="3">
        <f t="shared" si="57"/>
      </c>
      <c r="G489" s="3">
        <f t="shared" si="58"/>
      </c>
      <c r="H489" s="3">
        <f t="shared" si="59"/>
      </c>
      <c r="I489" s="3">
        <f t="shared" si="60"/>
      </c>
    </row>
    <row r="490" spans="2:9" ht="12">
      <c r="B490" s="1">
        <f t="shared" si="61"/>
      </c>
      <c r="C490" s="7">
        <f t="shared" si="62"/>
      </c>
      <c r="D490" s="3">
        <f t="shared" si="63"/>
      </c>
      <c r="E490" s="3">
        <f t="shared" si="56"/>
      </c>
      <c r="F490" s="3">
        <f t="shared" si="57"/>
      </c>
      <c r="G490" s="3">
        <f t="shared" si="58"/>
      </c>
      <c r="H490" s="3">
        <f t="shared" si="59"/>
      </c>
      <c r="I490" s="3">
        <f t="shared" si="60"/>
      </c>
    </row>
    <row r="491" spans="2:9" ht="12">
      <c r="B491" s="1">
        <f t="shared" si="61"/>
      </c>
      <c r="C491" s="7">
        <f t="shared" si="62"/>
      </c>
      <c r="D491" s="3">
        <f t="shared" si="63"/>
      </c>
      <c r="E491" s="3">
        <f t="shared" si="56"/>
      </c>
      <c r="F491" s="3">
        <f t="shared" si="57"/>
      </c>
      <c r="G491" s="3">
        <f t="shared" si="58"/>
      </c>
      <c r="H491" s="3">
        <f t="shared" si="59"/>
      </c>
      <c r="I491" s="3">
        <f t="shared" si="60"/>
      </c>
    </row>
    <row r="492" spans="2:9" ht="12">
      <c r="B492" s="1">
        <f t="shared" si="61"/>
      </c>
      <c r="C492" s="7">
        <f t="shared" si="62"/>
      </c>
      <c r="D492" s="3">
        <f t="shared" si="63"/>
      </c>
      <c r="E492" s="3">
        <f t="shared" si="56"/>
      </c>
      <c r="F492" s="3">
        <f t="shared" si="57"/>
      </c>
      <c r="G492" s="3">
        <f t="shared" si="58"/>
      </c>
      <c r="H492" s="3">
        <f t="shared" si="59"/>
      </c>
      <c r="I492" s="3">
        <f t="shared" si="60"/>
      </c>
    </row>
    <row r="493" spans="2:9" ht="12">
      <c r="B493" s="1">
        <f t="shared" si="61"/>
      </c>
      <c r="C493" s="7">
        <f t="shared" si="62"/>
      </c>
      <c r="D493" s="3">
        <f t="shared" si="63"/>
      </c>
      <c r="E493" s="3">
        <f t="shared" si="56"/>
      </c>
      <c r="F493" s="3">
        <f t="shared" si="57"/>
      </c>
      <c r="G493" s="3">
        <f t="shared" si="58"/>
      </c>
      <c r="H493" s="3">
        <f t="shared" si="59"/>
      </c>
      <c r="I493" s="3">
        <f t="shared" si="60"/>
      </c>
    </row>
    <row r="494" spans="2:9" ht="12">
      <c r="B494" s="1">
        <f t="shared" si="61"/>
      </c>
      <c r="C494" s="7">
        <f t="shared" si="62"/>
      </c>
      <c r="D494" s="3">
        <f t="shared" si="63"/>
      </c>
      <c r="E494" s="3">
        <f t="shared" si="56"/>
      </c>
      <c r="F494" s="3">
        <f t="shared" si="57"/>
      </c>
      <c r="G494" s="3">
        <f t="shared" si="58"/>
      </c>
      <c r="H494" s="3">
        <f t="shared" si="59"/>
      </c>
      <c r="I494" s="3">
        <f t="shared" si="60"/>
      </c>
    </row>
    <row r="495" spans="2:9" ht="12">
      <c r="B495" s="1">
        <f t="shared" si="61"/>
      </c>
      <c r="C495" s="7">
        <f t="shared" si="62"/>
      </c>
      <c r="D495" s="3">
        <f t="shared" si="63"/>
      </c>
      <c r="E495" s="3">
        <f t="shared" si="56"/>
      </c>
      <c r="F495" s="3">
        <f t="shared" si="57"/>
      </c>
      <c r="G495" s="3">
        <f t="shared" si="58"/>
      </c>
      <c r="H495" s="3">
        <f t="shared" si="59"/>
      </c>
      <c r="I495" s="3">
        <f t="shared" si="60"/>
      </c>
    </row>
    <row r="496" spans="2:9" ht="12">
      <c r="B496" s="1">
        <f t="shared" si="61"/>
      </c>
      <c r="C496" s="7">
        <f t="shared" si="62"/>
      </c>
      <c r="D496" s="3">
        <f t="shared" si="63"/>
      </c>
      <c r="E496" s="3">
        <f t="shared" si="56"/>
      </c>
      <c r="F496" s="3">
        <f t="shared" si="57"/>
      </c>
      <c r="G496" s="3">
        <f t="shared" si="58"/>
      </c>
      <c r="H496" s="3">
        <f t="shared" si="59"/>
      </c>
      <c r="I496" s="3">
        <f t="shared" si="60"/>
      </c>
    </row>
    <row r="497" spans="2:9" ht="12">
      <c r="B497" s="1">
        <f t="shared" si="61"/>
      </c>
      <c r="C497" s="7">
        <f t="shared" si="62"/>
      </c>
      <c r="D497" s="3">
        <f t="shared" si="63"/>
      </c>
      <c r="E497" s="3">
        <f t="shared" si="56"/>
      </c>
      <c r="F497" s="3">
        <f t="shared" si="57"/>
      </c>
      <c r="G497" s="3">
        <f t="shared" si="58"/>
      </c>
      <c r="H497" s="3">
        <f t="shared" si="59"/>
      </c>
      <c r="I497" s="3">
        <f t="shared" si="60"/>
      </c>
    </row>
    <row r="498" spans="2:9" ht="12">
      <c r="B498" s="1">
        <f t="shared" si="61"/>
      </c>
      <c r="C498" s="7">
        <f t="shared" si="62"/>
      </c>
      <c r="D498" s="3">
        <f t="shared" si="63"/>
      </c>
      <c r="E498" s="3">
        <f t="shared" si="56"/>
      </c>
      <c r="F498" s="3">
        <f t="shared" si="57"/>
      </c>
      <c r="G498" s="3">
        <f t="shared" si="58"/>
      </c>
      <c r="H498" s="3">
        <f t="shared" si="59"/>
      </c>
      <c r="I498" s="3">
        <f t="shared" si="60"/>
      </c>
    </row>
    <row r="499" spans="2:9" ht="12">
      <c r="B499" s="1">
        <f t="shared" si="61"/>
      </c>
      <c r="C499" s="7">
        <f t="shared" si="62"/>
      </c>
      <c r="D499" s="3">
        <f t="shared" si="63"/>
      </c>
      <c r="E499" s="3">
        <f t="shared" si="56"/>
      </c>
      <c r="F499" s="3">
        <f t="shared" si="57"/>
      </c>
      <c r="G499" s="3">
        <f t="shared" si="58"/>
      </c>
      <c r="H499" s="3">
        <f t="shared" si="59"/>
      </c>
      <c r="I499" s="3">
        <f t="shared" si="60"/>
      </c>
    </row>
    <row r="500" spans="2:9" ht="12">
      <c r="B500" s="1">
        <f t="shared" si="61"/>
      </c>
      <c r="C500" s="7">
        <f t="shared" si="62"/>
      </c>
      <c r="D500" s="3">
        <f t="shared" si="63"/>
      </c>
      <c r="E500" s="3">
        <f t="shared" si="56"/>
      </c>
      <c r="F500" s="3">
        <f t="shared" si="57"/>
      </c>
      <c r="G500" s="3">
        <f t="shared" si="58"/>
      </c>
      <c r="H500" s="3">
        <f t="shared" si="59"/>
      </c>
      <c r="I500" s="3">
        <f t="shared" si="60"/>
      </c>
    </row>
    <row r="501" spans="2:9" ht="12">
      <c r="B501" s="1">
        <f t="shared" si="61"/>
      </c>
      <c r="C501" s="7">
        <f t="shared" si="62"/>
      </c>
      <c r="D501" s="3">
        <f t="shared" si="63"/>
      </c>
      <c r="E501" s="3">
        <f t="shared" si="56"/>
      </c>
      <c r="F501" s="3">
        <f t="shared" si="57"/>
      </c>
      <c r="G501" s="3">
        <f t="shared" si="58"/>
      </c>
      <c r="H501" s="3">
        <f t="shared" si="59"/>
      </c>
      <c r="I501" s="3">
        <f t="shared" si="60"/>
      </c>
    </row>
    <row r="502" spans="2:9" ht="12">
      <c r="B502" s="1">
        <f t="shared" si="61"/>
      </c>
      <c r="C502" s="7">
        <f t="shared" si="62"/>
      </c>
      <c r="D502" s="3">
        <f t="shared" si="63"/>
      </c>
      <c r="E502" s="3">
        <f t="shared" si="56"/>
      </c>
      <c r="F502" s="3">
        <f t="shared" si="57"/>
      </c>
      <c r="G502" s="3">
        <f t="shared" si="58"/>
      </c>
      <c r="H502" s="3">
        <f t="shared" si="59"/>
      </c>
      <c r="I502" s="3">
        <f t="shared" si="60"/>
      </c>
    </row>
    <row r="503" spans="2:9" ht="12">
      <c r="B503" s="1">
        <f t="shared" si="61"/>
      </c>
      <c r="C503" s="7">
        <f t="shared" si="62"/>
      </c>
      <c r="D503" s="3">
        <f t="shared" si="63"/>
      </c>
      <c r="E503" s="3">
        <f t="shared" si="56"/>
      </c>
      <c r="F503" s="3">
        <f t="shared" si="57"/>
      </c>
      <c r="G503" s="3">
        <f t="shared" si="58"/>
      </c>
      <c r="H503" s="3">
        <f t="shared" si="59"/>
      </c>
      <c r="I503" s="3">
        <f t="shared" si="60"/>
      </c>
    </row>
    <row r="504" spans="2:9" ht="12">
      <c r="B504" s="1">
        <f t="shared" si="61"/>
      </c>
      <c r="C504" s="7">
        <f t="shared" si="62"/>
      </c>
      <c r="D504" s="3">
        <f t="shared" si="63"/>
      </c>
      <c r="E504" s="3">
        <f t="shared" si="56"/>
      </c>
      <c r="F504" s="3">
        <f t="shared" si="57"/>
      </c>
      <c r="G504" s="3">
        <f t="shared" si="58"/>
      </c>
      <c r="H504" s="3">
        <f t="shared" si="59"/>
      </c>
      <c r="I504" s="3">
        <f t="shared" si="60"/>
      </c>
    </row>
    <row r="505" spans="2:9" ht="12">
      <c r="B505" s="1">
        <f t="shared" si="61"/>
      </c>
      <c r="C505" s="7">
        <f t="shared" si="62"/>
      </c>
      <c r="D505" s="3">
        <f t="shared" si="63"/>
      </c>
      <c r="E505" s="3">
        <f t="shared" si="56"/>
      </c>
      <c r="F505" s="3">
        <f t="shared" si="57"/>
      </c>
      <c r="G505" s="3">
        <f t="shared" si="58"/>
      </c>
      <c r="H505" s="3">
        <f t="shared" si="59"/>
      </c>
      <c r="I505" s="3">
        <f t="shared" si="60"/>
      </c>
    </row>
    <row r="506" spans="2:9" ht="12">
      <c r="B506" s="1">
        <f t="shared" si="61"/>
      </c>
      <c r="C506" s="7">
        <f t="shared" si="62"/>
      </c>
      <c r="D506" s="3">
        <f t="shared" si="63"/>
      </c>
      <c r="E506" s="3">
        <f t="shared" si="56"/>
      </c>
      <c r="F506" s="3">
        <f t="shared" si="57"/>
      </c>
      <c r="G506" s="3">
        <f t="shared" si="58"/>
      </c>
      <c r="H506" s="3">
        <f t="shared" si="59"/>
      </c>
      <c r="I506" s="3">
        <f t="shared" si="60"/>
      </c>
    </row>
    <row r="507" spans="2:9" ht="12">
      <c r="B507" s="1">
        <f t="shared" si="61"/>
      </c>
      <c r="C507" s="7">
        <f t="shared" si="62"/>
      </c>
      <c r="D507" s="3">
        <f t="shared" si="63"/>
      </c>
      <c r="E507" s="3">
        <f t="shared" si="56"/>
      </c>
      <c r="F507" s="3">
        <f t="shared" si="57"/>
      </c>
      <c r="G507" s="3">
        <f t="shared" si="58"/>
      </c>
      <c r="H507" s="3">
        <f t="shared" si="59"/>
      </c>
      <c r="I507" s="3">
        <f t="shared" si="60"/>
      </c>
    </row>
    <row r="508" spans="2:9" ht="12">
      <c r="B508" s="1">
        <f t="shared" si="61"/>
      </c>
      <c r="C508" s="7">
        <f t="shared" si="62"/>
      </c>
      <c r="D508" s="3">
        <f t="shared" si="63"/>
      </c>
      <c r="E508" s="3">
        <f t="shared" si="56"/>
      </c>
      <c r="F508" s="3">
        <f t="shared" si="57"/>
      </c>
      <c r="G508" s="3">
        <f t="shared" si="58"/>
      </c>
      <c r="H508" s="3">
        <f t="shared" si="59"/>
      </c>
      <c r="I508" s="3">
        <f t="shared" si="60"/>
      </c>
    </row>
    <row r="509" spans="2:9" ht="12">
      <c r="B509" s="1">
        <f t="shared" si="61"/>
      </c>
      <c r="C509" s="7">
        <f t="shared" si="62"/>
      </c>
      <c r="D509" s="3">
        <f t="shared" si="63"/>
      </c>
      <c r="E509" s="3">
        <f t="shared" si="56"/>
      </c>
      <c r="F509" s="3">
        <f t="shared" si="57"/>
      </c>
      <c r="G509" s="3">
        <f t="shared" si="58"/>
      </c>
      <c r="H509" s="3">
        <f t="shared" si="59"/>
      </c>
      <c r="I509" s="3">
        <f t="shared" si="60"/>
      </c>
    </row>
    <row r="510" spans="2:9" ht="12">
      <c r="B510" s="1">
        <f t="shared" si="61"/>
      </c>
      <c r="C510" s="7">
        <f t="shared" si="62"/>
      </c>
      <c r="D510" s="3">
        <f t="shared" si="63"/>
      </c>
      <c r="E510" s="3">
        <f t="shared" si="56"/>
      </c>
      <c r="F510" s="3">
        <f t="shared" si="57"/>
      </c>
      <c r="G510" s="3">
        <f t="shared" si="58"/>
      </c>
      <c r="H510" s="3">
        <f t="shared" si="59"/>
      </c>
      <c r="I510" s="3">
        <f t="shared" si="60"/>
      </c>
    </row>
    <row r="511" spans="2:9" ht="12">
      <c r="B511" s="1">
        <f t="shared" si="61"/>
      </c>
      <c r="C511" s="7">
        <f t="shared" si="62"/>
      </c>
      <c r="D511" s="3">
        <f t="shared" si="63"/>
      </c>
      <c r="E511" s="3">
        <f t="shared" si="56"/>
      </c>
      <c r="F511" s="3">
        <f t="shared" si="57"/>
      </c>
      <c r="G511" s="3">
        <f t="shared" si="58"/>
      </c>
      <c r="H511" s="3">
        <f t="shared" si="59"/>
      </c>
      <c r="I511" s="3">
        <f t="shared" si="60"/>
      </c>
    </row>
    <row r="512" spans="2:9" ht="12">
      <c r="B512" s="1">
        <f t="shared" si="61"/>
      </c>
      <c r="C512" s="7">
        <f t="shared" si="62"/>
      </c>
      <c r="D512" s="3">
        <f t="shared" si="63"/>
      </c>
      <c r="E512" s="3">
        <f t="shared" si="56"/>
      </c>
      <c r="F512" s="3">
        <f t="shared" si="57"/>
      </c>
      <c r="G512" s="3">
        <f t="shared" si="58"/>
      </c>
      <c r="H512" s="3">
        <f t="shared" si="59"/>
      </c>
      <c r="I512" s="3">
        <f t="shared" si="60"/>
      </c>
    </row>
    <row r="513" spans="2:9" ht="12">
      <c r="B513" s="1">
        <f t="shared" si="61"/>
      </c>
      <c r="C513" s="7">
        <f t="shared" si="62"/>
      </c>
      <c r="D513" s="3">
        <f t="shared" si="63"/>
      </c>
      <c r="E513" s="3">
        <f t="shared" si="56"/>
      </c>
      <c r="F513" s="3">
        <f t="shared" si="57"/>
      </c>
      <c r="G513" s="3">
        <f t="shared" si="58"/>
      </c>
      <c r="H513" s="3">
        <f t="shared" si="59"/>
      </c>
      <c r="I513" s="3">
        <f t="shared" si="60"/>
      </c>
    </row>
    <row r="514" spans="2:9" ht="12">
      <c r="B514" s="1">
        <f t="shared" si="61"/>
      </c>
      <c r="C514" s="7">
        <f t="shared" si="62"/>
      </c>
      <c r="D514" s="3">
        <f t="shared" si="63"/>
      </c>
      <c r="E514" s="3">
        <f t="shared" si="56"/>
      </c>
      <c r="F514" s="3">
        <f t="shared" si="57"/>
      </c>
      <c r="G514" s="3">
        <f t="shared" si="58"/>
      </c>
      <c r="H514" s="3">
        <f t="shared" si="59"/>
      </c>
      <c r="I514" s="3">
        <f t="shared" si="60"/>
      </c>
    </row>
    <row r="515" spans="2:9" ht="12">
      <c r="B515" s="1">
        <f t="shared" si="61"/>
      </c>
      <c r="C515" s="7">
        <f t="shared" si="62"/>
      </c>
      <c r="D515" s="3">
        <f t="shared" si="63"/>
      </c>
      <c r="E515" s="3">
        <f t="shared" si="56"/>
      </c>
      <c r="F515" s="3">
        <f t="shared" si="57"/>
      </c>
      <c r="G515" s="3">
        <f t="shared" si="58"/>
      </c>
      <c r="H515" s="3">
        <f t="shared" si="59"/>
      </c>
      <c r="I515" s="3">
        <f t="shared" si="60"/>
      </c>
    </row>
    <row r="516" spans="2:9" ht="12">
      <c r="B516" s="1">
        <f t="shared" si="61"/>
      </c>
      <c r="C516" s="7">
        <f t="shared" si="62"/>
      </c>
      <c r="D516" s="3">
        <f t="shared" si="63"/>
      </c>
      <c r="E516" s="3">
        <f t="shared" si="56"/>
      </c>
      <c r="F516" s="3">
        <f t="shared" si="57"/>
      </c>
      <c r="G516" s="3">
        <f t="shared" si="58"/>
      </c>
      <c r="H516" s="3">
        <f t="shared" si="59"/>
      </c>
      <c r="I516" s="3">
        <f t="shared" si="60"/>
      </c>
    </row>
    <row r="517" spans="2:9" ht="12">
      <c r="B517" s="1">
        <f t="shared" si="61"/>
      </c>
      <c r="C517" s="7">
        <f t="shared" si="62"/>
      </c>
      <c r="D517" s="3">
        <f t="shared" si="63"/>
      </c>
      <c r="E517" s="3">
        <f t="shared" si="56"/>
      </c>
      <c r="F517" s="3">
        <f t="shared" si="57"/>
      </c>
      <c r="G517" s="3">
        <f t="shared" si="58"/>
      </c>
      <c r="H517" s="3">
        <f t="shared" si="59"/>
      </c>
      <c r="I517" s="3">
        <f t="shared" si="60"/>
      </c>
    </row>
    <row r="518" spans="2:9" ht="12">
      <c r="B518" s="1">
        <f t="shared" si="61"/>
      </c>
      <c r="C518" s="7">
        <f t="shared" si="62"/>
      </c>
      <c r="D518" s="3">
        <f t="shared" si="63"/>
      </c>
      <c r="E518" s="3">
        <f t="shared" si="56"/>
      </c>
      <c r="F518" s="3">
        <f t="shared" si="57"/>
      </c>
      <c r="G518" s="3">
        <f t="shared" si="58"/>
      </c>
      <c r="H518" s="3">
        <f t="shared" si="59"/>
      </c>
      <c r="I518" s="3">
        <f t="shared" si="60"/>
      </c>
    </row>
    <row r="519" spans="2:9" ht="12">
      <c r="B519" s="1">
        <f t="shared" si="61"/>
      </c>
      <c r="C519" s="7">
        <f t="shared" si="62"/>
      </c>
      <c r="D519" s="3">
        <f t="shared" si="63"/>
      </c>
      <c r="E519" s="3">
        <f t="shared" si="56"/>
      </c>
      <c r="F519" s="3">
        <f t="shared" si="57"/>
      </c>
      <c r="G519" s="3">
        <f t="shared" si="58"/>
      </c>
      <c r="H519" s="3">
        <f t="shared" si="59"/>
      </c>
      <c r="I519" s="3">
        <f t="shared" si="60"/>
      </c>
    </row>
    <row r="520" spans="2:9" ht="12">
      <c r="B520" s="1">
        <f t="shared" si="61"/>
      </c>
      <c r="C520" s="7">
        <f t="shared" si="62"/>
      </c>
      <c r="D520" s="3">
        <f t="shared" si="63"/>
      </c>
      <c r="E520" s="3">
        <f t="shared" si="56"/>
      </c>
      <c r="F520" s="3">
        <f t="shared" si="57"/>
      </c>
      <c r="G520" s="3">
        <f t="shared" si="58"/>
      </c>
      <c r="H520" s="3">
        <f t="shared" si="59"/>
      </c>
      <c r="I520" s="3">
        <f t="shared" si="60"/>
      </c>
    </row>
    <row r="521" spans="2:9" ht="12">
      <c r="B521" s="1">
        <f t="shared" si="61"/>
      </c>
      <c r="C521" s="7">
        <f t="shared" si="62"/>
      </c>
      <c r="D521" s="3">
        <f t="shared" si="63"/>
      </c>
      <c r="E521" s="3">
        <f t="shared" si="56"/>
      </c>
      <c r="F521" s="3">
        <f t="shared" si="57"/>
      </c>
      <c r="G521" s="3">
        <f t="shared" si="58"/>
      </c>
      <c r="H521" s="3">
        <f t="shared" si="59"/>
      </c>
      <c r="I521" s="3">
        <f t="shared" si="60"/>
      </c>
    </row>
    <row r="522" spans="2:9" ht="12">
      <c r="B522" s="1">
        <f t="shared" si="61"/>
      </c>
      <c r="C522" s="7">
        <f t="shared" si="62"/>
      </c>
      <c r="D522" s="3">
        <f t="shared" si="63"/>
      </c>
      <c r="E522" s="3">
        <f t="shared" si="56"/>
      </c>
      <c r="F522" s="3">
        <f t="shared" si="57"/>
      </c>
      <c r="G522" s="3">
        <f t="shared" si="58"/>
      </c>
      <c r="H522" s="3">
        <f t="shared" si="59"/>
      </c>
      <c r="I522" s="3">
        <f t="shared" si="60"/>
      </c>
    </row>
    <row r="523" spans="2:9" ht="12">
      <c r="B523" s="1">
        <f t="shared" si="61"/>
      </c>
      <c r="C523" s="7">
        <f t="shared" si="62"/>
      </c>
      <c r="D523" s="3">
        <f t="shared" si="63"/>
      </c>
      <c r="E523" s="3">
        <f t="shared" si="56"/>
      </c>
      <c r="F523" s="3">
        <f t="shared" si="57"/>
      </c>
      <c r="G523" s="3">
        <f t="shared" si="58"/>
      </c>
      <c r="H523" s="3">
        <f t="shared" si="59"/>
      </c>
      <c r="I523" s="3">
        <f t="shared" si="60"/>
      </c>
    </row>
    <row r="524" spans="2:9" ht="12">
      <c r="B524" s="1">
        <f t="shared" si="61"/>
      </c>
      <c r="C524" s="7">
        <f t="shared" si="62"/>
      </c>
      <c r="D524" s="3">
        <f t="shared" si="63"/>
      </c>
      <c r="E524" s="3">
        <f t="shared" si="56"/>
      </c>
      <c r="F524" s="3">
        <f t="shared" si="57"/>
      </c>
      <c r="G524" s="3">
        <f t="shared" si="58"/>
      </c>
      <c r="H524" s="3">
        <f t="shared" si="59"/>
      </c>
      <c r="I524" s="3">
        <f t="shared" si="60"/>
      </c>
    </row>
    <row r="525" spans="2:9" ht="12">
      <c r="B525" s="1">
        <f t="shared" si="61"/>
      </c>
      <c r="C525" s="7">
        <f t="shared" si="62"/>
      </c>
      <c r="D525" s="3">
        <f t="shared" si="63"/>
      </c>
      <c r="E525" s="3">
        <f t="shared" si="56"/>
      </c>
      <c r="F525" s="3">
        <f t="shared" si="57"/>
      </c>
      <c r="G525" s="3">
        <f t="shared" si="58"/>
      </c>
      <c r="H525" s="3">
        <f t="shared" si="59"/>
      </c>
      <c r="I525" s="3">
        <f t="shared" si="60"/>
      </c>
    </row>
    <row r="526" spans="2:9" ht="12">
      <c r="B526" s="1">
        <f t="shared" si="61"/>
      </c>
      <c r="C526" s="7">
        <f t="shared" si="62"/>
      </c>
      <c r="D526" s="3">
        <f t="shared" si="63"/>
      </c>
      <c r="E526" s="3">
        <f t="shared" si="56"/>
      </c>
      <c r="F526" s="3">
        <f t="shared" si="57"/>
      </c>
      <c r="G526" s="3">
        <f t="shared" si="58"/>
      </c>
      <c r="H526" s="3">
        <f t="shared" si="59"/>
      </c>
      <c r="I526" s="3">
        <f t="shared" si="60"/>
      </c>
    </row>
    <row r="527" spans="2:9" ht="12">
      <c r="B527" s="1">
        <f t="shared" si="61"/>
      </c>
      <c r="C527" s="7">
        <f t="shared" si="62"/>
      </c>
      <c r="D527" s="3">
        <f t="shared" si="63"/>
      </c>
      <c r="E527" s="3">
        <f t="shared" si="56"/>
      </c>
      <c r="F527" s="3">
        <f t="shared" si="57"/>
      </c>
      <c r="G527" s="3">
        <f t="shared" si="58"/>
      </c>
      <c r="H527" s="3">
        <f t="shared" si="59"/>
      </c>
      <c r="I527" s="3">
        <f t="shared" si="60"/>
      </c>
    </row>
    <row r="528" spans="2:9" ht="12">
      <c r="B528" s="1">
        <f t="shared" si="61"/>
      </c>
      <c r="C528" s="7">
        <f t="shared" si="62"/>
      </c>
      <c r="D528" s="3">
        <f t="shared" si="63"/>
      </c>
      <c r="E528" s="3">
        <f t="shared" si="56"/>
      </c>
      <c r="F528" s="3">
        <f t="shared" si="57"/>
      </c>
      <c r="G528" s="3">
        <f t="shared" si="58"/>
      </c>
      <c r="H528" s="3">
        <f t="shared" si="59"/>
      </c>
      <c r="I528" s="3">
        <f t="shared" si="60"/>
      </c>
    </row>
    <row r="529" spans="2:9" ht="12">
      <c r="B529" s="1">
        <f t="shared" si="61"/>
      </c>
      <c r="C529" s="7">
        <f t="shared" si="62"/>
      </c>
      <c r="D529" s="3">
        <f t="shared" si="63"/>
      </c>
      <c r="E529" s="3">
        <f t="shared" si="56"/>
      </c>
      <c r="F529" s="3">
        <f t="shared" si="57"/>
      </c>
      <c r="G529" s="3">
        <f t="shared" si="58"/>
      </c>
      <c r="H529" s="3">
        <f t="shared" si="59"/>
      </c>
      <c r="I529" s="3">
        <f t="shared" si="60"/>
      </c>
    </row>
    <row r="530" spans="2:9" ht="12">
      <c r="B530" s="1">
        <f t="shared" si="61"/>
      </c>
      <c r="C530" s="7">
        <f t="shared" si="62"/>
      </c>
      <c r="D530" s="3">
        <f t="shared" si="63"/>
      </c>
      <c r="E530" s="3">
        <f t="shared" si="56"/>
      </c>
      <c r="F530" s="3">
        <f t="shared" si="57"/>
      </c>
      <c r="G530" s="3">
        <f t="shared" si="58"/>
      </c>
      <c r="H530" s="3">
        <f t="shared" si="59"/>
      </c>
      <c r="I530" s="3">
        <f t="shared" si="60"/>
      </c>
    </row>
    <row r="531" spans="2:9" ht="12">
      <c r="B531" s="1">
        <f t="shared" si="61"/>
      </c>
      <c r="C531" s="7">
        <f t="shared" si="62"/>
      </c>
      <c r="D531" s="3">
        <f t="shared" si="63"/>
      </c>
      <c r="E531" s="3">
        <f t="shared" si="56"/>
      </c>
      <c r="F531" s="3">
        <f t="shared" si="57"/>
      </c>
      <c r="G531" s="3">
        <f t="shared" si="58"/>
      </c>
      <c r="H531" s="3">
        <f t="shared" si="59"/>
      </c>
      <c r="I531" s="3">
        <f t="shared" si="60"/>
      </c>
    </row>
    <row r="532" spans="2:9" ht="12">
      <c r="B532" s="1">
        <f t="shared" si="61"/>
      </c>
      <c r="C532" s="7">
        <f t="shared" si="62"/>
      </c>
      <c r="D532" s="3">
        <f t="shared" si="63"/>
      </c>
      <c r="E532" s="3">
        <f aca="true" t="shared" si="64" ref="E532:E560">_xlfn.IFERROR(IF(B532&gt;$D$14,"",IF(D532=I531,0,IF(I531-D532&lt;$D$15,I531-D532,$D$15))),"")</f>
      </c>
      <c r="F532" s="3">
        <f aca="true" t="shared" si="65" ref="F532:F560">_xlfn.IFERROR(IF(B532&gt;$D$14,"",D532+E532),"")</f>
      </c>
      <c r="G532" s="3">
        <f t="shared" si="58"/>
      </c>
      <c r="H532" s="3">
        <f t="shared" si="59"/>
      </c>
      <c r="I532" s="3">
        <f t="shared" si="60"/>
      </c>
    </row>
    <row r="533" spans="2:9" ht="12">
      <c r="B533" s="1">
        <f t="shared" si="61"/>
      </c>
      <c r="C533" s="7">
        <f t="shared" si="62"/>
      </c>
      <c r="D533" s="3">
        <f t="shared" si="63"/>
      </c>
      <c r="E533" s="3">
        <f t="shared" si="64"/>
      </c>
      <c r="F533" s="3">
        <f t="shared" si="65"/>
      </c>
      <c r="G533" s="3">
        <f aca="true" t="shared" si="66" ref="G533:G560">_xlfn.IFERROR(IF(B533&gt;$D$14,"",IF(C533=$D$11,0,I532*$D$12/12)),"")</f>
      </c>
      <c r="H533" s="3">
        <f aca="true" t="shared" si="67" ref="H533:H560">_xlfn.IFERROR(IF(B533&gt;$D$14,"",F533-G533),"")</f>
      </c>
      <c r="I533" s="3">
        <f aca="true" t="shared" si="68" ref="I533:I560">_xlfn.IFERROR(IF(B533&gt;$D$14,"",IF(F533=I532,0,I532-H533)),"")</f>
      </c>
    </row>
    <row r="534" spans="2:9" ht="12">
      <c r="B534" s="1">
        <f aca="true" t="shared" si="69" ref="B534:B560">_xlfn.IFERROR(IF($D$14="","",IF(OR(B533=$D$14,I533=0),"",B533+1)),"")</f>
      </c>
      <c r="C534" s="7">
        <f aca="true" t="shared" si="70" ref="C534:C560">_xlfn.IFERROR(IF(AND($D$16="End",B534&lt;=$D$14),EOMONTH(C533,1),IF(B534&gt;$D$14,"",DATE(YEAR(C533),MONTH(C533)+1,DAY(C533)))),"")</f>
      </c>
      <c r="D534" s="3">
        <f aca="true" t="shared" si="71" ref="D534:D560">_xlfn.IFERROR(IF(B534&gt;$D$14,"",IF(PMT($D$12/12,$D$14,-$D$10,,IF($D$16="Beginning",1,0))+$D$15&gt;I533*(1+$D$12/12),IF(D533&lt;I533,D533,I533),PMT($D$12/12,$D$14,-$D$10,,IF($D$16="Beginning",1,0)))),"")</f>
      </c>
      <c r="E534" s="3">
        <f t="shared" si="64"/>
      </c>
      <c r="F534" s="3">
        <f t="shared" si="65"/>
      </c>
      <c r="G534" s="3">
        <f t="shared" si="66"/>
      </c>
      <c r="H534" s="3">
        <f t="shared" si="67"/>
      </c>
      <c r="I534" s="3">
        <f t="shared" si="68"/>
      </c>
    </row>
    <row r="535" spans="2:9" ht="12">
      <c r="B535" s="1">
        <f t="shared" si="69"/>
      </c>
      <c r="C535" s="7">
        <f t="shared" si="70"/>
      </c>
      <c r="D535" s="3">
        <f t="shared" si="71"/>
      </c>
      <c r="E535" s="3">
        <f t="shared" si="64"/>
      </c>
      <c r="F535" s="3">
        <f t="shared" si="65"/>
      </c>
      <c r="G535" s="3">
        <f t="shared" si="66"/>
      </c>
      <c r="H535" s="3">
        <f t="shared" si="67"/>
      </c>
      <c r="I535" s="3">
        <f t="shared" si="68"/>
      </c>
    </row>
    <row r="536" spans="2:9" ht="12">
      <c r="B536" s="1">
        <f t="shared" si="69"/>
      </c>
      <c r="C536" s="7">
        <f t="shared" si="70"/>
      </c>
      <c r="D536" s="3">
        <f t="shared" si="71"/>
      </c>
      <c r="E536" s="3">
        <f t="shared" si="64"/>
      </c>
      <c r="F536" s="3">
        <f t="shared" si="65"/>
      </c>
      <c r="G536" s="3">
        <f t="shared" si="66"/>
      </c>
      <c r="H536" s="3">
        <f t="shared" si="67"/>
      </c>
      <c r="I536" s="3">
        <f t="shared" si="68"/>
      </c>
    </row>
    <row r="537" spans="2:9" ht="12">
      <c r="B537" s="1">
        <f t="shared" si="69"/>
      </c>
      <c r="C537" s="7">
        <f t="shared" si="70"/>
      </c>
      <c r="D537" s="3">
        <f t="shared" si="71"/>
      </c>
      <c r="E537" s="3">
        <f t="shared" si="64"/>
      </c>
      <c r="F537" s="3">
        <f t="shared" si="65"/>
      </c>
      <c r="G537" s="3">
        <f t="shared" si="66"/>
      </c>
      <c r="H537" s="3">
        <f t="shared" si="67"/>
      </c>
      <c r="I537" s="3">
        <f t="shared" si="68"/>
      </c>
    </row>
    <row r="538" spans="2:9" ht="12">
      <c r="B538" s="1">
        <f t="shared" si="69"/>
      </c>
      <c r="C538" s="7">
        <f t="shared" si="70"/>
      </c>
      <c r="D538" s="3">
        <f t="shared" si="71"/>
      </c>
      <c r="E538" s="3">
        <f t="shared" si="64"/>
      </c>
      <c r="F538" s="3">
        <f t="shared" si="65"/>
      </c>
      <c r="G538" s="3">
        <f t="shared" si="66"/>
      </c>
      <c r="H538" s="3">
        <f t="shared" si="67"/>
      </c>
      <c r="I538" s="3">
        <f t="shared" si="68"/>
      </c>
    </row>
    <row r="539" spans="2:9" ht="12">
      <c r="B539" s="1">
        <f t="shared" si="69"/>
      </c>
      <c r="C539" s="7">
        <f t="shared" si="70"/>
      </c>
      <c r="D539" s="3">
        <f t="shared" si="71"/>
      </c>
      <c r="E539" s="3">
        <f t="shared" si="64"/>
      </c>
      <c r="F539" s="3">
        <f t="shared" si="65"/>
      </c>
      <c r="G539" s="3">
        <f t="shared" si="66"/>
      </c>
      <c r="H539" s="3">
        <f t="shared" si="67"/>
      </c>
      <c r="I539" s="3">
        <f t="shared" si="68"/>
      </c>
    </row>
    <row r="540" spans="2:9" ht="12">
      <c r="B540" s="1">
        <f t="shared" si="69"/>
      </c>
      <c r="C540" s="7">
        <f t="shared" si="70"/>
      </c>
      <c r="D540" s="3">
        <f t="shared" si="71"/>
      </c>
      <c r="E540" s="3">
        <f t="shared" si="64"/>
      </c>
      <c r="F540" s="3">
        <f t="shared" si="65"/>
      </c>
      <c r="G540" s="3">
        <f t="shared" si="66"/>
      </c>
      <c r="H540" s="3">
        <f t="shared" si="67"/>
      </c>
      <c r="I540" s="3">
        <f t="shared" si="68"/>
      </c>
    </row>
    <row r="541" spans="2:9" ht="12">
      <c r="B541" s="1">
        <f t="shared" si="69"/>
      </c>
      <c r="C541" s="7">
        <f t="shared" si="70"/>
      </c>
      <c r="D541" s="3">
        <f t="shared" si="71"/>
      </c>
      <c r="E541" s="3">
        <f t="shared" si="64"/>
      </c>
      <c r="F541" s="3">
        <f t="shared" si="65"/>
      </c>
      <c r="G541" s="3">
        <f t="shared" si="66"/>
      </c>
      <c r="H541" s="3">
        <f t="shared" si="67"/>
      </c>
      <c r="I541" s="3">
        <f t="shared" si="68"/>
      </c>
    </row>
    <row r="542" spans="2:9" ht="12">
      <c r="B542" s="1">
        <f t="shared" si="69"/>
      </c>
      <c r="C542" s="7">
        <f t="shared" si="70"/>
      </c>
      <c r="D542" s="3">
        <f t="shared" si="71"/>
      </c>
      <c r="E542" s="3">
        <f t="shared" si="64"/>
      </c>
      <c r="F542" s="3">
        <f t="shared" si="65"/>
      </c>
      <c r="G542" s="3">
        <f t="shared" si="66"/>
      </c>
      <c r="H542" s="3">
        <f t="shared" si="67"/>
      </c>
      <c r="I542" s="3">
        <f t="shared" si="68"/>
      </c>
    </row>
    <row r="543" spans="2:9" ht="12">
      <c r="B543" s="1">
        <f t="shared" si="69"/>
      </c>
      <c r="C543" s="7">
        <f t="shared" si="70"/>
      </c>
      <c r="D543" s="3">
        <f t="shared" si="71"/>
      </c>
      <c r="E543" s="3">
        <f t="shared" si="64"/>
      </c>
      <c r="F543" s="3">
        <f t="shared" si="65"/>
      </c>
      <c r="G543" s="3">
        <f t="shared" si="66"/>
      </c>
      <c r="H543" s="3">
        <f t="shared" si="67"/>
      </c>
      <c r="I543" s="3">
        <f t="shared" si="68"/>
      </c>
    </row>
    <row r="544" spans="2:9" ht="12">
      <c r="B544" s="1">
        <f t="shared" si="69"/>
      </c>
      <c r="C544" s="7">
        <f t="shared" si="70"/>
      </c>
      <c r="D544" s="3">
        <f t="shared" si="71"/>
      </c>
      <c r="E544" s="3">
        <f t="shared" si="64"/>
      </c>
      <c r="F544" s="3">
        <f t="shared" si="65"/>
      </c>
      <c r="G544" s="3">
        <f t="shared" si="66"/>
      </c>
      <c r="H544" s="3">
        <f t="shared" si="67"/>
      </c>
      <c r="I544" s="3">
        <f t="shared" si="68"/>
      </c>
    </row>
    <row r="545" spans="2:9" ht="12">
      <c r="B545" s="1">
        <f t="shared" si="69"/>
      </c>
      <c r="C545" s="7">
        <f t="shared" si="70"/>
      </c>
      <c r="D545" s="3">
        <f t="shared" si="71"/>
      </c>
      <c r="E545" s="3">
        <f t="shared" si="64"/>
      </c>
      <c r="F545" s="3">
        <f t="shared" si="65"/>
      </c>
      <c r="G545" s="3">
        <f t="shared" si="66"/>
      </c>
      <c r="H545" s="3">
        <f t="shared" si="67"/>
      </c>
      <c r="I545" s="3">
        <f t="shared" si="68"/>
      </c>
    </row>
    <row r="546" spans="2:9" ht="12">
      <c r="B546" s="1">
        <f t="shared" si="69"/>
      </c>
      <c r="C546" s="7">
        <f t="shared" si="70"/>
      </c>
      <c r="D546" s="3">
        <f t="shared" si="71"/>
      </c>
      <c r="E546" s="3">
        <f t="shared" si="64"/>
      </c>
      <c r="F546" s="3">
        <f t="shared" si="65"/>
      </c>
      <c r="G546" s="3">
        <f t="shared" si="66"/>
      </c>
      <c r="H546" s="3">
        <f t="shared" si="67"/>
      </c>
      <c r="I546" s="3">
        <f t="shared" si="68"/>
      </c>
    </row>
    <row r="547" spans="2:9" ht="12">
      <c r="B547" s="1">
        <f t="shared" si="69"/>
      </c>
      <c r="C547" s="7">
        <f t="shared" si="70"/>
      </c>
      <c r="D547" s="3">
        <f t="shared" si="71"/>
      </c>
      <c r="E547" s="3">
        <f t="shared" si="64"/>
      </c>
      <c r="F547" s="3">
        <f t="shared" si="65"/>
      </c>
      <c r="G547" s="3">
        <f t="shared" si="66"/>
      </c>
      <c r="H547" s="3">
        <f t="shared" si="67"/>
      </c>
      <c r="I547" s="3">
        <f t="shared" si="68"/>
      </c>
    </row>
    <row r="548" spans="2:9" ht="12">
      <c r="B548" s="1">
        <f t="shared" si="69"/>
      </c>
      <c r="C548" s="7">
        <f t="shared" si="70"/>
      </c>
      <c r="D548" s="3">
        <f t="shared" si="71"/>
      </c>
      <c r="E548" s="3">
        <f t="shared" si="64"/>
      </c>
      <c r="F548" s="3">
        <f t="shared" si="65"/>
      </c>
      <c r="G548" s="3">
        <f t="shared" si="66"/>
      </c>
      <c r="H548" s="3">
        <f t="shared" si="67"/>
      </c>
      <c r="I548" s="3">
        <f t="shared" si="68"/>
      </c>
    </row>
    <row r="549" spans="2:9" ht="12">
      <c r="B549" s="1">
        <f t="shared" si="69"/>
      </c>
      <c r="C549" s="7">
        <f t="shared" si="70"/>
      </c>
      <c r="D549" s="3">
        <f t="shared" si="71"/>
      </c>
      <c r="E549" s="3">
        <f t="shared" si="64"/>
      </c>
      <c r="F549" s="3">
        <f t="shared" si="65"/>
      </c>
      <c r="G549" s="3">
        <f t="shared" si="66"/>
      </c>
      <c r="H549" s="3">
        <f t="shared" si="67"/>
      </c>
      <c r="I549" s="3">
        <f t="shared" si="68"/>
      </c>
    </row>
    <row r="550" spans="2:9" ht="12">
      <c r="B550" s="1">
        <f t="shared" si="69"/>
      </c>
      <c r="C550" s="7">
        <f t="shared" si="70"/>
      </c>
      <c r="D550" s="3">
        <f t="shared" si="71"/>
      </c>
      <c r="E550" s="3">
        <f t="shared" si="64"/>
      </c>
      <c r="F550" s="3">
        <f t="shared" si="65"/>
      </c>
      <c r="G550" s="3">
        <f t="shared" si="66"/>
      </c>
      <c r="H550" s="3">
        <f t="shared" si="67"/>
      </c>
      <c r="I550" s="3">
        <f t="shared" si="68"/>
      </c>
    </row>
    <row r="551" spans="2:9" ht="12">
      <c r="B551" s="1">
        <f t="shared" si="69"/>
      </c>
      <c r="C551" s="7">
        <f t="shared" si="70"/>
      </c>
      <c r="D551" s="3">
        <f t="shared" si="71"/>
      </c>
      <c r="E551" s="3">
        <f t="shared" si="64"/>
      </c>
      <c r="F551" s="3">
        <f t="shared" si="65"/>
      </c>
      <c r="G551" s="3">
        <f t="shared" si="66"/>
      </c>
      <c r="H551" s="3">
        <f t="shared" si="67"/>
      </c>
      <c r="I551" s="3">
        <f t="shared" si="68"/>
      </c>
    </row>
    <row r="552" spans="2:9" ht="12">
      <c r="B552" s="1">
        <f t="shared" si="69"/>
      </c>
      <c r="C552" s="7">
        <f t="shared" si="70"/>
      </c>
      <c r="D552" s="3">
        <f t="shared" si="71"/>
      </c>
      <c r="E552" s="3">
        <f t="shared" si="64"/>
      </c>
      <c r="F552" s="3">
        <f t="shared" si="65"/>
      </c>
      <c r="G552" s="3">
        <f t="shared" si="66"/>
      </c>
      <c r="H552" s="3">
        <f t="shared" si="67"/>
      </c>
      <c r="I552" s="3">
        <f t="shared" si="68"/>
      </c>
    </row>
    <row r="553" spans="2:9" ht="12">
      <c r="B553" s="1">
        <f t="shared" si="69"/>
      </c>
      <c r="C553" s="7">
        <f t="shared" si="70"/>
      </c>
      <c r="D553" s="3">
        <f t="shared" si="71"/>
      </c>
      <c r="E553" s="3">
        <f t="shared" si="64"/>
      </c>
      <c r="F553" s="3">
        <f t="shared" si="65"/>
      </c>
      <c r="G553" s="3">
        <f t="shared" si="66"/>
      </c>
      <c r="H553" s="3">
        <f t="shared" si="67"/>
      </c>
      <c r="I553" s="3">
        <f t="shared" si="68"/>
      </c>
    </row>
    <row r="554" spans="2:9" ht="12">
      <c r="B554" s="1">
        <f t="shared" si="69"/>
      </c>
      <c r="C554" s="7">
        <f t="shared" si="70"/>
      </c>
      <c r="D554" s="3">
        <f t="shared" si="71"/>
      </c>
      <c r="E554" s="3">
        <f t="shared" si="64"/>
      </c>
      <c r="F554" s="3">
        <f t="shared" si="65"/>
      </c>
      <c r="G554" s="3">
        <f t="shared" si="66"/>
      </c>
      <c r="H554" s="3">
        <f t="shared" si="67"/>
      </c>
      <c r="I554" s="3">
        <f t="shared" si="68"/>
      </c>
    </row>
    <row r="555" spans="2:9" ht="12">
      <c r="B555" s="1">
        <f t="shared" si="69"/>
      </c>
      <c r="C555" s="7">
        <f t="shared" si="70"/>
      </c>
      <c r="D555" s="3">
        <f t="shared" si="71"/>
      </c>
      <c r="E555" s="3">
        <f t="shared" si="64"/>
      </c>
      <c r="F555" s="3">
        <f t="shared" si="65"/>
      </c>
      <c r="G555" s="3">
        <f t="shared" si="66"/>
      </c>
      <c r="H555" s="3">
        <f t="shared" si="67"/>
      </c>
      <c r="I555" s="3">
        <f t="shared" si="68"/>
      </c>
    </row>
    <row r="556" spans="2:9" ht="12">
      <c r="B556" s="1">
        <f t="shared" si="69"/>
      </c>
      <c r="C556" s="7">
        <f t="shared" si="70"/>
      </c>
      <c r="D556" s="3">
        <f t="shared" si="71"/>
      </c>
      <c r="E556" s="3">
        <f t="shared" si="64"/>
      </c>
      <c r="F556" s="3">
        <f t="shared" si="65"/>
      </c>
      <c r="G556" s="3">
        <f t="shared" si="66"/>
      </c>
      <c r="H556" s="3">
        <f t="shared" si="67"/>
      </c>
      <c r="I556" s="3">
        <f t="shared" si="68"/>
      </c>
    </row>
    <row r="557" spans="2:9" ht="12">
      <c r="B557" s="1">
        <f t="shared" si="69"/>
      </c>
      <c r="C557" s="7">
        <f t="shared" si="70"/>
      </c>
      <c r="D557" s="3">
        <f t="shared" si="71"/>
      </c>
      <c r="E557" s="3">
        <f t="shared" si="64"/>
      </c>
      <c r="F557" s="3">
        <f t="shared" si="65"/>
      </c>
      <c r="G557" s="3">
        <f t="shared" si="66"/>
      </c>
      <c r="H557" s="3">
        <f t="shared" si="67"/>
      </c>
      <c r="I557" s="3">
        <f t="shared" si="68"/>
      </c>
    </row>
    <row r="558" spans="2:9" ht="12">
      <c r="B558" s="1">
        <f t="shared" si="69"/>
      </c>
      <c r="C558" s="7">
        <f t="shared" si="70"/>
      </c>
      <c r="D558" s="3">
        <f t="shared" si="71"/>
      </c>
      <c r="E558" s="3">
        <f t="shared" si="64"/>
      </c>
      <c r="F558" s="3">
        <f t="shared" si="65"/>
      </c>
      <c r="G558" s="3">
        <f t="shared" si="66"/>
      </c>
      <c r="H558" s="3">
        <f t="shared" si="67"/>
      </c>
      <c r="I558" s="3">
        <f t="shared" si="68"/>
      </c>
    </row>
    <row r="559" spans="2:9" ht="12">
      <c r="B559" s="1">
        <f t="shared" si="69"/>
      </c>
      <c r="C559" s="7">
        <f t="shared" si="70"/>
      </c>
      <c r="D559" s="3">
        <f t="shared" si="71"/>
      </c>
      <c r="E559" s="3">
        <f t="shared" si="64"/>
      </c>
      <c r="F559" s="3">
        <f t="shared" si="65"/>
      </c>
      <c r="G559" s="3">
        <f t="shared" si="66"/>
      </c>
      <c r="H559" s="3">
        <f t="shared" si="67"/>
      </c>
      <c r="I559" s="3">
        <f t="shared" si="68"/>
      </c>
    </row>
    <row r="560" spans="2:9" ht="12">
      <c r="B560" s="1">
        <f t="shared" si="69"/>
      </c>
      <c r="C560" s="7">
        <f t="shared" si="70"/>
      </c>
      <c r="D560" s="3">
        <f t="shared" si="71"/>
      </c>
      <c r="E560" s="3">
        <f t="shared" si="64"/>
      </c>
      <c r="F560" s="3">
        <f t="shared" si="65"/>
      </c>
      <c r="G560" s="3">
        <f t="shared" si="66"/>
      </c>
      <c r="H560" s="3">
        <f t="shared" si="67"/>
      </c>
      <c r="I560" s="3">
        <f t="shared" si="68"/>
      </c>
    </row>
  </sheetData>
  <sheetProtection/>
  <mergeCells count="4">
    <mergeCell ref="B6:C6"/>
    <mergeCell ref="D6:G6"/>
    <mergeCell ref="B7:C7"/>
    <mergeCell ref="D7:G7"/>
  </mergeCells>
  <conditionalFormatting sqref="B21:I560">
    <cfRule type="expression" priority="3" dxfId="0" stopIfTrue="1">
      <formula>B21=""</formula>
    </cfRule>
  </conditionalFormatting>
  <conditionalFormatting sqref="D21:I560">
    <cfRule type="expression" priority="2" dxfId="3" stopIfTrue="1">
      <formula>$B$21=""</formula>
    </cfRule>
  </conditionalFormatting>
  <conditionalFormatting sqref="B20:I20">
    <cfRule type="expression" priority="1" dxfId="3" stopIfTrue="1">
      <formula>IF(AND($D$10="",$D$11=""),"True","False")</formula>
    </cfRule>
  </conditionalFormatting>
  <dataValidations count="2">
    <dataValidation type="list" allowBlank="1" showInputMessage="1" showErrorMessage="1" sqref="I18">
      <formula1>"Select, Monthly, Yearly"</formula1>
    </dataValidation>
    <dataValidation type="list" allowBlank="1" showInputMessage="1" showErrorMessage="1" sqref="D16:F16">
      <formula1>"Select, Beginning, End"</formula1>
    </dataValidation>
  </dataValidations>
  <printOptions/>
  <pageMargins left="0.7" right="0.7" top="0.75" bottom="0.75" header="0.3" footer="0.3"/>
  <pageSetup horizontalDpi="600" verticalDpi="600" orientation="portrait" paperSize="129" scale="88" r:id="rId4"/>
  <headerFooter>
    <oddHeader>&amp;CLoan Amortization Schedule&amp;R&amp;D</oddHeader>
    <oddFooter>&amp;L&amp;Z&amp;F&amp;R&amp;P of &amp;N</oddFooter>
  </headerFooter>
  <ignoredErrors>
    <ignoredError sqref="C20:D20 G20:I20 D22:D560 I21:I560 C21"/>
    <ignoredError sqref="I10 B21 I16" formulaRange="1"/>
    <ignoredError sqref="C21" formulaRange="1"/>
  </ignoredErrors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user</cp:lastModifiedBy>
  <cp:lastPrinted>2011-06-05T04:37:54Z</cp:lastPrinted>
  <dcterms:created xsi:type="dcterms:W3CDTF">2011-04-30T19:50:22Z</dcterms:created>
  <dcterms:modified xsi:type="dcterms:W3CDTF">2016-07-11T00:53:32Z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